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35" windowHeight="10680"/>
  </bookViews>
  <sheets>
    <sheet name="Prihodki" sheetId="1" r:id="rId1"/>
    <sheet name="List3" sheetId="3" r:id="rId2"/>
  </sheets>
  <definedNames>
    <definedName name="_xlnm.Print_Titles" localSheetId="0">Prihodki!$1:$2</definedName>
  </definedNames>
  <calcPr calcId="124519"/>
</workbook>
</file>

<file path=xl/calcChain.xml><?xml version="1.0" encoding="utf-8"?>
<calcChain xmlns="http://schemas.openxmlformats.org/spreadsheetml/2006/main">
  <c r="J335" i="1"/>
  <c r="I335"/>
  <c r="H334"/>
  <c r="G334"/>
  <c r="J334" s="1"/>
  <c r="F334"/>
  <c r="I334" s="1"/>
  <c r="J333"/>
  <c r="I333"/>
  <c r="J332"/>
  <c r="I332"/>
  <c r="H331"/>
  <c r="G331"/>
  <c r="J331" s="1"/>
  <c r="F331"/>
  <c r="I331" s="1"/>
  <c r="J330"/>
  <c r="I330"/>
  <c r="J329"/>
  <c r="I329"/>
  <c r="H328"/>
  <c r="J328" s="1"/>
  <c r="G328"/>
  <c r="F328"/>
  <c r="I328" s="1"/>
  <c r="J327"/>
  <c r="I327"/>
  <c r="J326"/>
  <c r="I326"/>
  <c r="I325"/>
  <c r="H325"/>
  <c r="G325"/>
  <c r="J325" s="1"/>
  <c r="F325"/>
  <c r="H324"/>
  <c r="H323" s="1"/>
  <c r="F324"/>
  <c r="I324" s="1"/>
  <c r="J322"/>
  <c r="I322"/>
  <c r="J321"/>
  <c r="H321"/>
  <c r="G321"/>
  <c r="F321"/>
  <c r="I321" s="1"/>
  <c r="J320"/>
  <c r="I320"/>
  <c r="I319"/>
  <c r="H319"/>
  <c r="G319"/>
  <c r="J319" s="1"/>
  <c r="F319"/>
  <c r="J318"/>
  <c r="I318"/>
  <c r="J317"/>
  <c r="I317"/>
  <c r="J316"/>
  <c r="I316"/>
  <c r="J315"/>
  <c r="I315"/>
  <c r="H314"/>
  <c r="J314" s="1"/>
  <c r="G314"/>
  <c r="F314"/>
  <c r="I314" s="1"/>
  <c r="J313"/>
  <c r="I313"/>
  <c r="I312"/>
  <c r="H312"/>
  <c r="G312"/>
  <c r="J312" s="1"/>
  <c r="F312"/>
  <c r="H311"/>
  <c r="H310" s="1"/>
  <c r="F311"/>
  <c r="I311" s="1"/>
  <c r="J309"/>
  <c r="I309"/>
  <c r="J308"/>
  <c r="I308"/>
  <c r="H307"/>
  <c r="J307" s="1"/>
  <c r="G307"/>
  <c r="F307"/>
  <c r="I307" s="1"/>
  <c r="J306"/>
  <c r="I306"/>
  <c r="I305"/>
  <c r="H305"/>
  <c r="G305"/>
  <c r="J305" s="1"/>
  <c r="F305"/>
  <c r="J304"/>
  <c r="I304"/>
  <c r="J303"/>
  <c r="I303"/>
  <c r="H302"/>
  <c r="J302" s="1"/>
  <c r="G302"/>
  <c r="F302"/>
  <c r="I302" s="1"/>
  <c r="G301"/>
  <c r="J299"/>
  <c r="I299"/>
  <c r="I298"/>
  <c r="H298"/>
  <c r="G298"/>
  <c r="J298" s="1"/>
  <c r="F298"/>
  <c r="J297"/>
  <c r="I297"/>
  <c r="H296"/>
  <c r="J296" s="1"/>
  <c r="G296"/>
  <c r="F296"/>
  <c r="I296" s="1"/>
  <c r="G295"/>
  <c r="J293"/>
  <c r="I293"/>
  <c r="H292"/>
  <c r="G292"/>
  <c r="J292" s="1"/>
  <c r="F292"/>
  <c r="I292" s="1"/>
  <c r="J291"/>
  <c r="I291"/>
  <c r="J290"/>
  <c r="I290"/>
  <c r="J289"/>
  <c r="I289"/>
  <c r="H288"/>
  <c r="G288"/>
  <c r="J288" s="1"/>
  <c r="F288"/>
  <c r="I288" s="1"/>
  <c r="J287"/>
  <c r="I287"/>
  <c r="J286"/>
  <c r="I286"/>
  <c r="J285"/>
  <c r="I285"/>
  <c r="H284"/>
  <c r="G284"/>
  <c r="J284" s="1"/>
  <c r="F284"/>
  <c r="I284" s="1"/>
  <c r="J283"/>
  <c r="I283"/>
  <c r="H282"/>
  <c r="G282"/>
  <c r="J282" s="1"/>
  <c r="F282"/>
  <c r="I282" s="1"/>
  <c r="H281"/>
  <c r="G281"/>
  <c r="J281" s="1"/>
  <c r="F281"/>
  <c r="I281" s="1"/>
  <c r="H280"/>
  <c r="G280"/>
  <c r="J280" s="1"/>
  <c r="F280"/>
  <c r="I280" s="1"/>
  <c r="J279"/>
  <c r="I279"/>
  <c r="H278"/>
  <c r="G278"/>
  <c r="J278" s="1"/>
  <c r="F278"/>
  <c r="I278" s="1"/>
  <c r="H277"/>
  <c r="G277"/>
  <c r="J277" s="1"/>
  <c r="F277"/>
  <c r="I277" s="1"/>
  <c r="J276"/>
  <c r="I276"/>
  <c r="H275"/>
  <c r="G275"/>
  <c r="J275" s="1"/>
  <c r="F275"/>
  <c r="I275" s="1"/>
  <c r="J274"/>
  <c r="I274"/>
  <c r="H273"/>
  <c r="G273"/>
  <c r="J273" s="1"/>
  <c r="F273"/>
  <c r="I273" s="1"/>
  <c r="J272"/>
  <c r="I272"/>
  <c r="H271"/>
  <c r="G271"/>
  <c r="J271" s="1"/>
  <c r="F271"/>
  <c r="I271" s="1"/>
  <c r="J270"/>
  <c r="I270"/>
  <c r="H269"/>
  <c r="G269"/>
  <c r="J269" s="1"/>
  <c r="F269"/>
  <c r="I269" s="1"/>
  <c r="J268"/>
  <c r="I268"/>
  <c r="H267"/>
  <c r="G267"/>
  <c r="J267" s="1"/>
  <c r="F267"/>
  <c r="I267" s="1"/>
  <c r="H266"/>
  <c r="G266"/>
  <c r="J266" s="1"/>
  <c r="F266"/>
  <c r="I266" s="1"/>
  <c r="H265"/>
  <c r="G265"/>
  <c r="J265" s="1"/>
  <c r="F265"/>
  <c r="I265" s="1"/>
  <c r="J264"/>
  <c r="I264"/>
  <c r="J263"/>
  <c r="I263"/>
  <c r="H262"/>
  <c r="G262"/>
  <c r="J262" s="1"/>
  <c r="F262"/>
  <c r="I262" s="1"/>
  <c r="J261"/>
  <c r="I261"/>
  <c r="J260"/>
  <c r="I260"/>
  <c r="H259"/>
  <c r="G259"/>
  <c r="J259" s="1"/>
  <c r="F259"/>
  <c r="I259" s="1"/>
  <c r="J258"/>
  <c r="I258"/>
  <c r="J257"/>
  <c r="I257"/>
  <c r="H256"/>
  <c r="G256"/>
  <c r="J256" s="1"/>
  <c r="F256"/>
  <c r="I256" s="1"/>
  <c r="J255"/>
  <c r="I255"/>
  <c r="H254"/>
  <c r="G254"/>
  <c r="J254" s="1"/>
  <c r="F254"/>
  <c r="I254" s="1"/>
  <c r="H253"/>
  <c r="G253"/>
  <c r="J253" s="1"/>
  <c r="F253"/>
  <c r="I253" s="1"/>
  <c r="H252"/>
  <c r="G252"/>
  <c r="J252" s="1"/>
  <c r="F252"/>
  <c r="I252" s="1"/>
  <c r="J251"/>
  <c r="I251"/>
  <c r="H250"/>
  <c r="G250"/>
  <c r="J250" s="1"/>
  <c r="F250"/>
  <c r="I250" s="1"/>
  <c r="J249"/>
  <c r="I249"/>
  <c r="J248"/>
  <c r="I248"/>
  <c r="J247"/>
  <c r="I247"/>
  <c r="H246"/>
  <c r="G246"/>
  <c r="J246" s="1"/>
  <c r="F246"/>
  <c r="I246" s="1"/>
  <c r="J245"/>
  <c r="I245"/>
  <c r="H244"/>
  <c r="G244"/>
  <c r="J244" s="1"/>
  <c r="F244"/>
  <c r="I244" s="1"/>
  <c r="H243"/>
  <c r="G243"/>
  <c r="J243" s="1"/>
  <c r="F243"/>
  <c r="I243" s="1"/>
  <c r="H242"/>
  <c r="G242"/>
  <c r="J242" s="1"/>
  <c r="F242"/>
  <c r="I242" s="1"/>
  <c r="J241"/>
  <c r="I241"/>
  <c r="H240"/>
  <c r="G240"/>
  <c r="J240" s="1"/>
  <c r="F240"/>
  <c r="I240" s="1"/>
  <c r="J239"/>
  <c r="I239"/>
  <c r="J238"/>
  <c r="I238"/>
  <c r="J237"/>
  <c r="I237"/>
  <c r="H236"/>
  <c r="G236"/>
  <c r="J236" s="1"/>
  <c r="F236"/>
  <c r="I236" s="1"/>
  <c r="J235"/>
  <c r="I235"/>
  <c r="J234"/>
  <c r="I234"/>
  <c r="H233"/>
  <c r="G233"/>
  <c r="J233" s="1"/>
  <c r="F233"/>
  <c r="I233" s="1"/>
  <c r="J232"/>
  <c r="I232"/>
  <c r="H231"/>
  <c r="J231" s="1"/>
  <c r="G231"/>
  <c r="F231"/>
  <c r="I231" s="1"/>
  <c r="G230"/>
  <c r="J228"/>
  <c r="I228"/>
  <c r="I227"/>
  <c r="H227"/>
  <c r="G227"/>
  <c r="J227" s="1"/>
  <c r="F227"/>
  <c r="J226"/>
  <c r="I226"/>
  <c r="J225"/>
  <c r="I225"/>
  <c r="J224"/>
  <c r="I224"/>
  <c r="J223"/>
  <c r="I223"/>
  <c r="H222"/>
  <c r="J222" s="1"/>
  <c r="G222"/>
  <c r="F222"/>
  <c r="I222" s="1"/>
  <c r="J221"/>
  <c r="I221"/>
  <c r="I220"/>
  <c r="H220"/>
  <c r="G220"/>
  <c r="J220" s="1"/>
  <c r="F220"/>
  <c r="J219"/>
  <c r="I219"/>
  <c r="J218"/>
  <c r="I218"/>
  <c r="H217"/>
  <c r="J217" s="1"/>
  <c r="G217"/>
  <c r="F217"/>
  <c r="I217" s="1"/>
  <c r="G216"/>
  <c r="J214"/>
  <c r="I214"/>
  <c r="J213"/>
  <c r="I213"/>
  <c r="I212"/>
  <c r="H212"/>
  <c r="G212"/>
  <c r="J212" s="1"/>
  <c r="F212"/>
  <c r="J211"/>
  <c r="I211"/>
  <c r="H210"/>
  <c r="J210" s="1"/>
  <c r="G210"/>
  <c r="F210"/>
  <c r="I210" s="1"/>
  <c r="J209"/>
  <c r="I209"/>
  <c r="J208"/>
  <c r="I208"/>
  <c r="J207"/>
  <c r="I207"/>
  <c r="I206"/>
  <c r="H206"/>
  <c r="G206"/>
  <c r="J206" s="1"/>
  <c r="F206"/>
  <c r="J205"/>
  <c r="I205"/>
  <c r="J204"/>
  <c r="I204"/>
  <c r="J203"/>
  <c r="I203"/>
  <c r="H202"/>
  <c r="J202" s="1"/>
  <c r="G202"/>
  <c r="F202"/>
  <c r="I202" s="1"/>
  <c r="G201"/>
  <c r="J199"/>
  <c r="I199"/>
  <c r="J198"/>
  <c r="I198"/>
  <c r="I197"/>
  <c r="H197"/>
  <c r="G197"/>
  <c r="J197" s="1"/>
  <c r="F197"/>
  <c r="J196"/>
  <c r="I196"/>
  <c r="J195"/>
  <c r="I195"/>
  <c r="H194"/>
  <c r="J194" s="1"/>
  <c r="G194"/>
  <c r="F194"/>
  <c r="I194" s="1"/>
  <c r="J193"/>
  <c r="I193"/>
  <c r="J192"/>
  <c r="I192"/>
  <c r="I191"/>
  <c r="H191"/>
  <c r="G191"/>
  <c r="J191" s="1"/>
  <c r="F191"/>
  <c r="J190"/>
  <c r="I190"/>
  <c r="H189"/>
  <c r="J189" s="1"/>
  <c r="G189"/>
  <c r="F189"/>
  <c r="I189" s="1"/>
  <c r="J188"/>
  <c r="I188"/>
  <c r="I187"/>
  <c r="H187"/>
  <c r="G187"/>
  <c r="J187" s="1"/>
  <c r="F187"/>
  <c r="J186"/>
  <c r="I186"/>
  <c r="H185"/>
  <c r="J185" s="1"/>
  <c r="G185"/>
  <c r="F185"/>
  <c r="I185" s="1"/>
  <c r="G184"/>
  <c r="J181"/>
  <c r="I181"/>
  <c r="H180"/>
  <c r="J180" s="1"/>
  <c r="G180"/>
  <c r="F180"/>
  <c r="I180" s="1"/>
  <c r="G179"/>
  <c r="J178"/>
  <c r="I178"/>
  <c r="H177"/>
  <c r="J177" s="1"/>
  <c r="G177"/>
  <c r="F177"/>
  <c r="I177" s="1"/>
  <c r="G176"/>
  <c r="J175"/>
  <c r="I175"/>
  <c r="J174"/>
  <c r="I174"/>
  <c r="H173"/>
  <c r="J173" s="1"/>
  <c r="G173"/>
  <c r="F173"/>
  <c r="I173" s="1"/>
  <c r="J172"/>
  <c r="I172"/>
  <c r="I171"/>
  <c r="H171"/>
  <c r="G171"/>
  <c r="J171" s="1"/>
  <c r="F171"/>
  <c r="H170"/>
  <c r="F170"/>
  <c r="I170" s="1"/>
  <c r="J169"/>
  <c r="I169"/>
  <c r="I168"/>
  <c r="H168"/>
  <c r="G168"/>
  <c r="J168" s="1"/>
  <c r="F168"/>
  <c r="H167"/>
  <c r="F167"/>
  <c r="I167" s="1"/>
  <c r="J166"/>
  <c r="I166"/>
  <c r="J165"/>
  <c r="I165"/>
  <c r="I164"/>
  <c r="H164"/>
  <c r="G164"/>
  <c r="J164" s="1"/>
  <c r="F164"/>
  <c r="H163"/>
  <c r="F163"/>
  <c r="I163" s="1"/>
  <c r="J162"/>
  <c r="I162"/>
  <c r="I161"/>
  <c r="H161"/>
  <c r="G161"/>
  <c r="J161" s="1"/>
  <c r="F161"/>
  <c r="J160"/>
  <c r="I160"/>
  <c r="J159"/>
  <c r="I159"/>
  <c r="H158"/>
  <c r="J158" s="1"/>
  <c r="G158"/>
  <c r="F158"/>
  <c r="I158" s="1"/>
  <c r="J157"/>
  <c r="I157"/>
  <c r="I156"/>
  <c r="H156"/>
  <c r="G156"/>
  <c r="J156" s="1"/>
  <c r="F156"/>
  <c r="H155"/>
  <c r="F155"/>
  <c r="I155" s="1"/>
  <c r="J154"/>
  <c r="I154"/>
  <c r="J153"/>
  <c r="I153"/>
  <c r="I152"/>
  <c r="H152"/>
  <c r="G152"/>
  <c r="J152" s="1"/>
  <c r="F152"/>
  <c r="J151"/>
  <c r="I151"/>
  <c r="H150"/>
  <c r="J150" s="1"/>
  <c r="G150"/>
  <c r="F150"/>
  <c r="I150" s="1"/>
  <c r="J149"/>
  <c r="I149"/>
  <c r="I148"/>
  <c r="H148"/>
  <c r="G148"/>
  <c r="J148" s="1"/>
  <c r="F148"/>
  <c r="J147"/>
  <c r="I147"/>
  <c r="H146"/>
  <c r="J146" s="1"/>
  <c r="G146"/>
  <c r="F146"/>
  <c r="I146" s="1"/>
  <c r="J145"/>
  <c r="I145"/>
  <c r="I144"/>
  <c r="H144"/>
  <c r="G144"/>
  <c r="J144" s="1"/>
  <c r="F144"/>
  <c r="J143"/>
  <c r="I143"/>
  <c r="H142"/>
  <c r="J142" s="1"/>
  <c r="G142"/>
  <c r="F142"/>
  <c r="I142" s="1"/>
  <c r="J141"/>
  <c r="I141"/>
  <c r="I140"/>
  <c r="H140"/>
  <c r="G140"/>
  <c r="J140" s="1"/>
  <c r="F140"/>
  <c r="J139"/>
  <c r="I139"/>
  <c r="H138"/>
  <c r="J138" s="1"/>
  <c r="G138"/>
  <c r="F138"/>
  <c r="I138" s="1"/>
  <c r="J137"/>
  <c r="I137"/>
  <c r="I136"/>
  <c r="H136"/>
  <c r="G136"/>
  <c r="J136" s="1"/>
  <c r="F136"/>
  <c r="J135"/>
  <c r="I135"/>
  <c r="H134"/>
  <c r="J134" s="1"/>
  <c r="G134"/>
  <c r="F134"/>
  <c r="I134" s="1"/>
  <c r="J133"/>
  <c r="I133"/>
  <c r="I132"/>
  <c r="H132"/>
  <c r="G132"/>
  <c r="J132" s="1"/>
  <c r="F132"/>
  <c r="J131"/>
  <c r="I131"/>
  <c r="H130"/>
  <c r="J130" s="1"/>
  <c r="G130"/>
  <c r="F130"/>
  <c r="I130" s="1"/>
  <c r="J129"/>
  <c r="I129"/>
  <c r="I128"/>
  <c r="H128"/>
  <c r="G128"/>
  <c r="J128" s="1"/>
  <c r="F128"/>
  <c r="J127"/>
  <c r="I127"/>
  <c r="H126"/>
  <c r="J126" s="1"/>
  <c r="G126"/>
  <c r="F126"/>
  <c r="I126" s="1"/>
  <c r="J125"/>
  <c r="I125"/>
  <c r="J124"/>
  <c r="I124"/>
  <c r="J123"/>
  <c r="I123"/>
  <c r="J122"/>
  <c r="I122"/>
  <c r="J121"/>
  <c r="I121"/>
  <c r="J120"/>
  <c r="I120"/>
  <c r="J119"/>
  <c r="I119"/>
  <c r="I118"/>
  <c r="H118"/>
  <c r="G118"/>
  <c r="J118" s="1"/>
  <c r="F118"/>
  <c r="J117"/>
  <c r="I117"/>
  <c r="J116"/>
  <c r="I116"/>
  <c r="H115"/>
  <c r="J115" s="1"/>
  <c r="G115"/>
  <c r="F115"/>
  <c r="I115" s="1"/>
  <c r="J114"/>
  <c r="I114"/>
  <c r="I113"/>
  <c r="H113"/>
  <c r="G113"/>
  <c r="J113" s="1"/>
  <c r="F113"/>
  <c r="J112"/>
  <c r="I112"/>
  <c r="H111"/>
  <c r="J111" s="1"/>
  <c r="G111"/>
  <c r="F111"/>
  <c r="I111" s="1"/>
  <c r="J110"/>
  <c r="I110"/>
  <c r="J109"/>
  <c r="I109"/>
  <c r="I108"/>
  <c r="H108"/>
  <c r="G108"/>
  <c r="J108" s="1"/>
  <c r="F108"/>
  <c r="J107"/>
  <c r="I107"/>
  <c r="H106"/>
  <c r="J106" s="1"/>
  <c r="G106"/>
  <c r="F106"/>
  <c r="I106" s="1"/>
  <c r="J105"/>
  <c r="I105"/>
  <c r="I104"/>
  <c r="H104"/>
  <c r="G104"/>
  <c r="J104" s="1"/>
  <c r="F104"/>
  <c r="J103"/>
  <c r="I103"/>
  <c r="H102"/>
  <c r="J102" s="1"/>
  <c r="G102"/>
  <c r="F102"/>
  <c r="I102" s="1"/>
  <c r="J101"/>
  <c r="I101"/>
  <c r="I100"/>
  <c r="H100"/>
  <c r="G100"/>
  <c r="J100" s="1"/>
  <c r="F100"/>
  <c r="J99"/>
  <c r="I99"/>
  <c r="J98"/>
  <c r="I98"/>
  <c r="H97"/>
  <c r="J97" s="1"/>
  <c r="G97"/>
  <c r="F97"/>
  <c r="I97" s="1"/>
  <c r="J96"/>
  <c r="I96"/>
  <c r="I95"/>
  <c r="H95"/>
  <c r="G95"/>
  <c r="J95" s="1"/>
  <c r="F95"/>
  <c r="J94"/>
  <c r="I94"/>
  <c r="J93"/>
  <c r="I93"/>
  <c r="J92"/>
  <c r="I92"/>
  <c r="H91"/>
  <c r="J91" s="1"/>
  <c r="G91"/>
  <c r="F91"/>
  <c r="I91" s="1"/>
  <c r="J90"/>
  <c r="I90"/>
  <c r="I89"/>
  <c r="H89"/>
  <c r="G89"/>
  <c r="J89" s="1"/>
  <c r="F89"/>
  <c r="J88"/>
  <c r="I88"/>
  <c r="J87"/>
  <c r="I87"/>
  <c r="H86"/>
  <c r="J86" s="1"/>
  <c r="G86"/>
  <c r="F86"/>
  <c r="I86" s="1"/>
  <c r="J85"/>
  <c r="I85"/>
  <c r="I84"/>
  <c r="H84"/>
  <c r="G84"/>
  <c r="J84" s="1"/>
  <c r="F84"/>
  <c r="J83"/>
  <c r="I83"/>
  <c r="H82"/>
  <c r="J82" s="1"/>
  <c r="G82"/>
  <c r="F82"/>
  <c r="I82" s="1"/>
  <c r="J81"/>
  <c r="I81"/>
  <c r="I80"/>
  <c r="H80"/>
  <c r="G80"/>
  <c r="J80" s="1"/>
  <c r="F80"/>
  <c r="J79"/>
  <c r="I79"/>
  <c r="H78"/>
  <c r="J78" s="1"/>
  <c r="G78"/>
  <c r="F78"/>
  <c r="I78" s="1"/>
  <c r="G77"/>
  <c r="J76"/>
  <c r="I76"/>
  <c r="H75"/>
  <c r="J75" s="1"/>
  <c r="G75"/>
  <c r="F75"/>
  <c r="I75" s="1"/>
  <c r="J74"/>
  <c r="I74"/>
  <c r="I73"/>
  <c r="H73"/>
  <c r="G73"/>
  <c r="J73" s="1"/>
  <c r="F73"/>
  <c r="J72"/>
  <c r="I72"/>
  <c r="H71"/>
  <c r="J71" s="1"/>
  <c r="G71"/>
  <c r="F71"/>
  <c r="I71" s="1"/>
  <c r="J70"/>
  <c r="I70"/>
  <c r="I69"/>
  <c r="H69"/>
  <c r="G69"/>
  <c r="J69" s="1"/>
  <c r="F69"/>
  <c r="J68"/>
  <c r="I68"/>
  <c r="H67"/>
  <c r="J67" s="1"/>
  <c r="G67"/>
  <c r="F67"/>
  <c r="I67" s="1"/>
  <c r="J66"/>
  <c r="I66"/>
  <c r="I65"/>
  <c r="H65"/>
  <c r="G65"/>
  <c r="J65" s="1"/>
  <c r="F65"/>
  <c r="J64"/>
  <c r="I64"/>
  <c r="H63"/>
  <c r="J63" s="1"/>
  <c r="G63"/>
  <c r="F63"/>
  <c r="I63" s="1"/>
  <c r="J62"/>
  <c r="I62"/>
  <c r="I61"/>
  <c r="H61"/>
  <c r="G61"/>
  <c r="J61" s="1"/>
  <c r="F61"/>
  <c r="J60"/>
  <c r="I60"/>
  <c r="H59"/>
  <c r="J59" s="1"/>
  <c r="G59"/>
  <c r="F59"/>
  <c r="I59" s="1"/>
  <c r="J58"/>
  <c r="I58"/>
  <c r="I57"/>
  <c r="H57"/>
  <c r="G57"/>
  <c r="J57" s="1"/>
  <c r="F57"/>
  <c r="J56"/>
  <c r="I56"/>
  <c r="H55"/>
  <c r="J55" s="1"/>
  <c r="G55"/>
  <c r="F55"/>
  <c r="I55" s="1"/>
  <c r="G54"/>
  <c r="J53"/>
  <c r="I53"/>
  <c r="H52"/>
  <c r="J52" s="1"/>
  <c r="G52"/>
  <c r="F52"/>
  <c r="I52" s="1"/>
  <c r="J51"/>
  <c r="I51"/>
  <c r="I50"/>
  <c r="H50"/>
  <c r="G50"/>
  <c r="J50" s="1"/>
  <c r="F50"/>
  <c r="J49"/>
  <c r="I49"/>
  <c r="H48"/>
  <c r="J48" s="1"/>
  <c r="G48"/>
  <c r="F48"/>
  <c r="I48" s="1"/>
  <c r="J47"/>
  <c r="I47"/>
  <c r="I46"/>
  <c r="H46"/>
  <c r="G46"/>
  <c r="J46" s="1"/>
  <c r="F46"/>
  <c r="J45"/>
  <c r="I45"/>
  <c r="H44"/>
  <c r="J44" s="1"/>
  <c r="G44"/>
  <c r="F44"/>
  <c r="I44" s="1"/>
  <c r="J43"/>
  <c r="I43"/>
  <c r="I42"/>
  <c r="H42"/>
  <c r="G42"/>
  <c r="J42" s="1"/>
  <c r="F42"/>
  <c r="J41"/>
  <c r="I41"/>
  <c r="H40"/>
  <c r="J40" s="1"/>
  <c r="G40"/>
  <c r="F40"/>
  <c r="I40" s="1"/>
  <c r="J39"/>
  <c r="I39"/>
  <c r="I38"/>
  <c r="H38"/>
  <c r="G38"/>
  <c r="J38" s="1"/>
  <c r="F38"/>
  <c r="J37"/>
  <c r="I37"/>
  <c r="H36"/>
  <c r="J36" s="1"/>
  <c r="G36"/>
  <c r="F36"/>
  <c r="I36" s="1"/>
  <c r="J35"/>
  <c r="I35"/>
  <c r="I34"/>
  <c r="H34"/>
  <c r="G34"/>
  <c r="J34" s="1"/>
  <c r="F34"/>
  <c r="J33"/>
  <c r="I33"/>
  <c r="H32"/>
  <c r="J32" s="1"/>
  <c r="G32"/>
  <c r="F32"/>
  <c r="I32" s="1"/>
  <c r="J31"/>
  <c r="I31"/>
  <c r="I30"/>
  <c r="H30"/>
  <c r="G30"/>
  <c r="J30" s="1"/>
  <c r="F30"/>
  <c r="J29"/>
  <c r="I29"/>
  <c r="H28"/>
  <c r="J28" s="1"/>
  <c r="G28"/>
  <c r="F28"/>
  <c r="I28" s="1"/>
  <c r="J27"/>
  <c r="I27"/>
  <c r="I26"/>
  <c r="H26"/>
  <c r="G26"/>
  <c r="J26" s="1"/>
  <c r="F26"/>
  <c r="J25"/>
  <c r="I25"/>
  <c r="J24"/>
  <c r="I24"/>
  <c r="H23"/>
  <c r="J23" s="1"/>
  <c r="G23"/>
  <c r="F23"/>
  <c r="I23" s="1"/>
  <c r="J22"/>
  <c r="I22"/>
  <c r="I21"/>
  <c r="H21"/>
  <c r="G21"/>
  <c r="J21" s="1"/>
  <c r="F21"/>
  <c r="J20"/>
  <c r="I20"/>
  <c r="J19"/>
  <c r="H19"/>
  <c r="G19"/>
  <c r="F19"/>
  <c r="I19" s="1"/>
  <c r="J18"/>
  <c r="I18"/>
  <c r="I17"/>
  <c r="H17"/>
  <c r="G17"/>
  <c r="J17" s="1"/>
  <c r="F17"/>
  <c r="J16"/>
  <c r="I16"/>
  <c r="J15"/>
  <c r="H15"/>
  <c r="G15"/>
  <c r="F15"/>
  <c r="I15" s="1"/>
  <c r="J14"/>
  <c r="I14"/>
  <c r="I13"/>
  <c r="H13"/>
  <c r="G13"/>
  <c r="J13" s="1"/>
  <c r="F13"/>
  <c r="J12"/>
  <c r="I12"/>
  <c r="H11"/>
  <c r="J11" s="1"/>
  <c r="G11"/>
  <c r="F11"/>
  <c r="I11" s="1"/>
  <c r="J10"/>
  <c r="I10"/>
  <c r="I9"/>
  <c r="H9"/>
  <c r="G9"/>
  <c r="J9" s="1"/>
  <c r="F9"/>
  <c r="J8"/>
  <c r="I8"/>
  <c r="H7"/>
  <c r="J7" s="1"/>
  <c r="G7"/>
  <c r="F7"/>
  <c r="I7" s="1"/>
  <c r="J6"/>
  <c r="I6"/>
  <c r="I5"/>
  <c r="H5"/>
  <c r="G5"/>
  <c r="J5" s="1"/>
  <c r="F5"/>
  <c r="H4"/>
  <c r="F4"/>
  <c r="I4" s="1"/>
  <c r="G4" l="1"/>
  <c r="F54"/>
  <c r="I54" s="1"/>
  <c r="H54"/>
  <c r="J54" s="1"/>
  <c r="F77"/>
  <c r="I77" s="1"/>
  <c r="H77"/>
  <c r="J77" s="1"/>
  <c r="G155"/>
  <c r="J155" s="1"/>
  <c r="G163"/>
  <c r="J163" s="1"/>
  <c r="G167"/>
  <c r="J167" s="1"/>
  <c r="G170"/>
  <c r="J170" s="1"/>
  <c r="F176"/>
  <c r="I176" s="1"/>
  <c r="H176"/>
  <c r="J176" s="1"/>
  <c r="F179"/>
  <c r="I179" s="1"/>
  <c r="H179"/>
  <c r="J179" s="1"/>
  <c r="G183"/>
  <c r="F184"/>
  <c r="H184"/>
  <c r="H183" s="1"/>
  <c r="G200"/>
  <c r="F201"/>
  <c r="H201"/>
  <c r="H200" s="1"/>
  <c r="G215"/>
  <c r="F216"/>
  <c r="H216"/>
  <c r="H215" s="1"/>
  <c r="G229"/>
  <c r="F230"/>
  <c r="H230"/>
  <c r="H229" s="1"/>
  <c r="G294"/>
  <c r="F295"/>
  <c r="H295"/>
  <c r="H294" s="1"/>
  <c r="G300"/>
  <c r="F301"/>
  <c r="H301"/>
  <c r="H300" s="1"/>
  <c r="F310"/>
  <c r="I310" s="1"/>
  <c r="G311"/>
  <c r="F323"/>
  <c r="I323" s="1"/>
  <c r="G324"/>
  <c r="J324" l="1"/>
  <c r="G323"/>
  <c r="J323" s="1"/>
  <c r="J311"/>
  <c r="G310"/>
  <c r="J310" s="1"/>
  <c r="I295"/>
  <c r="F294"/>
  <c r="I294" s="1"/>
  <c r="I216"/>
  <c r="F215"/>
  <c r="I215" s="1"/>
  <c r="I184"/>
  <c r="F183"/>
  <c r="J4"/>
  <c r="G3"/>
  <c r="J300"/>
  <c r="J229"/>
  <c r="J200"/>
  <c r="J230"/>
  <c r="J184"/>
  <c r="J301"/>
  <c r="J216"/>
  <c r="H3"/>
  <c r="H337" s="1"/>
  <c r="I301"/>
  <c r="F300"/>
  <c r="I300" s="1"/>
  <c r="I230"/>
  <c r="F229"/>
  <c r="I229" s="1"/>
  <c r="I201"/>
  <c r="F200"/>
  <c r="I200" s="1"/>
  <c r="J183"/>
  <c r="G182"/>
  <c r="J182" s="1"/>
  <c r="J294"/>
  <c r="J215"/>
  <c r="H182"/>
  <c r="F3"/>
  <c r="J201"/>
  <c r="J295"/>
  <c r="I3" l="1"/>
  <c r="G337"/>
  <c r="J337" s="1"/>
  <c r="J3"/>
  <c r="I183"/>
  <c r="F182"/>
  <c r="I182" s="1"/>
  <c r="F337" l="1"/>
  <c r="I337" s="1"/>
</calcChain>
</file>

<file path=xl/sharedStrings.xml><?xml version="1.0" encoding="utf-8"?>
<sst xmlns="http://schemas.openxmlformats.org/spreadsheetml/2006/main" count="829" uniqueCount="544">
  <si>
    <t>Konto</t>
  </si>
  <si>
    <t>Indeks% 
7:5</t>
  </si>
  <si>
    <t>1</t>
  </si>
  <si>
    <t>2</t>
  </si>
  <si>
    <t>3</t>
  </si>
  <si>
    <t>4</t>
  </si>
  <si>
    <t>50</t>
  </si>
  <si>
    <t>OBČINSKA UPRAVA</t>
  </si>
  <si>
    <t>30</t>
  </si>
  <si>
    <t>PRIHODKI ZA PRIMERNO PORABO</t>
  </si>
  <si>
    <t>1.</t>
  </si>
  <si>
    <t>3020</t>
  </si>
  <si>
    <t>Dohodnina - odstopljeni vir občinam</t>
  </si>
  <si>
    <t>2.</t>
  </si>
  <si>
    <t>700020</t>
  </si>
  <si>
    <t>Dohodnina - Odstopljeni vir občinam</t>
  </si>
  <si>
    <t>3030</t>
  </si>
  <si>
    <t>Davek na dediščine in darila</t>
  </si>
  <si>
    <t>3.</t>
  </si>
  <si>
    <t>703200</t>
  </si>
  <si>
    <t>3031</t>
  </si>
  <si>
    <t>Davek na promet nepremičnin od pravnih oseb</t>
  </si>
  <si>
    <t>4.</t>
  </si>
  <si>
    <t>703300</t>
  </si>
  <si>
    <t>Davek na promet nepremičnin - od pravnih oseb</t>
  </si>
  <si>
    <t>3032</t>
  </si>
  <si>
    <t>Davek na promet nepremičnin od fizičnih oseb</t>
  </si>
  <si>
    <t>5.</t>
  </si>
  <si>
    <t>703301</t>
  </si>
  <si>
    <t>Davek na promet nepremičnin - od fizičnih oseb</t>
  </si>
  <si>
    <t>3033</t>
  </si>
  <si>
    <t>Zamudne obresti od davka na promet nepremičnin</t>
  </si>
  <si>
    <t>6.</t>
  </si>
  <si>
    <t>703303</t>
  </si>
  <si>
    <t>3035</t>
  </si>
  <si>
    <t>Davek na dobitke od iger na srečo</t>
  </si>
  <si>
    <t>7.</t>
  </si>
  <si>
    <t>704403</t>
  </si>
  <si>
    <t>3036</t>
  </si>
  <si>
    <t>Upravne takse po tar.št.1-10 ter 96.a - 98.iz ZUT</t>
  </si>
  <si>
    <t>8.</t>
  </si>
  <si>
    <t>711100</t>
  </si>
  <si>
    <t>Upravne takse</t>
  </si>
  <si>
    <t>3037</t>
  </si>
  <si>
    <t>Upravne takse od pravnih in fizičnih oseb</t>
  </si>
  <si>
    <t>9.</t>
  </si>
  <si>
    <t>3040</t>
  </si>
  <si>
    <t>Davek na nepremičnine - davek od premoženja</t>
  </si>
  <si>
    <t>10.</t>
  </si>
  <si>
    <t>703000</t>
  </si>
  <si>
    <t>Davek od premoženja od stavb - od fizičnih oseb</t>
  </si>
  <si>
    <t>703001</t>
  </si>
  <si>
    <t>Davek od premoženja od prostorov za počitek in rekreacijo</t>
  </si>
  <si>
    <t>3041</t>
  </si>
  <si>
    <t>Pristojbina za vzdržev.gozdnih cest</t>
  </si>
  <si>
    <t>11.</t>
  </si>
  <si>
    <t>704708</t>
  </si>
  <si>
    <t>Pristojbina za vzdrževanje gozdnih cest</t>
  </si>
  <si>
    <t>3043</t>
  </si>
  <si>
    <t>Odškodnina in nadomestilo za degradacijo in onesnaževanje okolja</t>
  </si>
  <si>
    <t>12.</t>
  </si>
  <si>
    <t>712007</t>
  </si>
  <si>
    <t>Nadomestilo za degradacijo in uzurpacijo prostora</t>
  </si>
  <si>
    <t>3044</t>
  </si>
  <si>
    <t>Prihodki od podeljenih koncesij za vodno pravico</t>
  </si>
  <si>
    <t>13.</t>
  </si>
  <si>
    <t>710312</t>
  </si>
  <si>
    <t>3045</t>
  </si>
  <si>
    <t>Davek od premoženja na posest plovnih objektov</t>
  </si>
  <si>
    <t>14.</t>
  </si>
  <si>
    <t>703100</t>
  </si>
  <si>
    <t>Davki od premoženja-na posest plovnih objektov</t>
  </si>
  <si>
    <t>3046</t>
  </si>
  <si>
    <t>Prihodki iz naslova podeljenih koncesij</t>
  </si>
  <si>
    <t>15.</t>
  </si>
  <si>
    <t>710306</t>
  </si>
  <si>
    <t>3051</t>
  </si>
  <si>
    <t>Prejeta sred. iz naslova tekočih obv.državnega proračuna</t>
  </si>
  <si>
    <t>16.</t>
  </si>
  <si>
    <t>740000</t>
  </si>
  <si>
    <t>Prejeta sredstva iz naslova tekočih obveznosti državnega pro</t>
  </si>
  <si>
    <t>3060</t>
  </si>
  <si>
    <t>Nadomestilo za uporabo stavbnega zemljišča - od pravnih oseb</t>
  </si>
  <si>
    <t>17.</t>
  </si>
  <si>
    <t>703003</t>
  </si>
  <si>
    <t>3061</t>
  </si>
  <si>
    <t>Nadomestilo za uporabo stavbnega zemljišča - od fizičnih oseb</t>
  </si>
  <si>
    <t>18.</t>
  </si>
  <si>
    <t>703004</t>
  </si>
  <si>
    <t>Nadomestilo za uporabo stavbnega zemljišča- od fizičnih oseb</t>
  </si>
  <si>
    <t>3062</t>
  </si>
  <si>
    <t>Komunalne takse za taksam zavezane predmete od pravnih oseb</t>
  </si>
  <si>
    <t>19.</t>
  </si>
  <si>
    <t>704706</t>
  </si>
  <si>
    <t>Komunalne takse za taksam zavezane predm.-od prav.oseb</t>
  </si>
  <si>
    <t>3063</t>
  </si>
  <si>
    <t>Komunalne takse za taksam zavezane predmete od fizičnih oseb in zasebnik</t>
  </si>
  <si>
    <t>20.</t>
  </si>
  <si>
    <t>704707</t>
  </si>
  <si>
    <t>Komun.takse za taksam zavezane predmete- od fiz.oseb in zase</t>
  </si>
  <si>
    <t>3064</t>
  </si>
  <si>
    <t>Druge komunalne takse ( taksa za priključitev na javni vodovod in kanali</t>
  </si>
  <si>
    <t>21.</t>
  </si>
  <si>
    <t>704709</t>
  </si>
  <si>
    <t>Druge komunalne takse</t>
  </si>
  <si>
    <t>3065</t>
  </si>
  <si>
    <t>Prihodki določeni z drugimi akti - denarne kazni</t>
  </si>
  <si>
    <t>22.</t>
  </si>
  <si>
    <t>712001</t>
  </si>
  <si>
    <t>Globe in druge denarne kazni</t>
  </si>
  <si>
    <t>3067</t>
  </si>
  <si>
    <t>Prejete dividende iz naslova finančnih naložb</t>
  </si>
  <si>
    <t>23.</t>
  </si>
  <si>
    <t>710005</t>
  </si>
  <si>
    <t>Prihodki od udeležbe na dobičku in dividend finančnih družb</t>
  </si>
  <si>
    <t>3068</t>
  </si>
  <si>
    <t>Drugi prihodki - plačilo nege na domu</t>
  </si>
  <si>
    <t>24.</t>
  </si>
  <si>
    <t>713000</t>
  </si>
  <si>
    <t>Prihodki od prodaje blaga in storitev</t>
  </si>
  <si>
    <t>31</t>
  </si>
  <si>
    <t>PREJETA SREDSTVA IZ DRŽAVNEGA PRORAČUNA</t>
  </si>
  <si>
    <t>25.</t>
  </si>
  <si>
    <t>3100</t>
  </si>
  <si>
    <t>Ministrstvo za  kmetijstvo in gozdarstvo - gozdne ceste</t>
  </si>
  <si>
    <t>26.</t>
  </si>
  <si>
    <t>740001</t>
  </si>
  <si>
    <t>Prejeta sredstva iz državnega proračuna za investicije</t>
  </si>
  <si>
    <t>3104</t>
  </si>
  <si>
    <t>Ministrstvo za okolje in prostor - rep. taksa za obremenjevanje voda</t>
  </si>
  <si>
    <t>27.</t>
  </si>
  <si>
    <t>704700</t>
  </si>
  <si>
    <t>Okoljska dajatev za onesnaževanje okolja zaradi odvajanja</t>
  </si>
  <si>
    <t>3105</t>
  </si>
  <si>
    <t>Ministrstvo za okolje in prostor - rep. taksa za obrem. okolja zaradi od</t>
  </si>
  <si>
    <t>28.</t>
  </si>
  <si>
    <t>704719</t>
  </si>
  <si>
    <t>Okoljska dajatev za onesnaževanje okolja zaradi odlaganja</t>
  </si>
  <si>
    <t>3110</t>
  </si>
  <si>
    <t>Ministrstvo za  kulturo -  Kropa - Trško jedro</t>
  </si>
  <si>
    <t>29.</t>
  </si>
  <si>
    <t>3119</t>
  </si>
  <si>
    <t>Služba vlade za LS in regionalno politiko - Graščina Radovljica</t>
  </si>
  <si>
    <t>30.</t>
  </si>
  <si>
    <t>3120</t>
  </si>
  <si>
    <t>Fundacija za finan.športnih org.- Rekreacijski park v Radovljici</t>
  </si>
  <si>
    <t>31.</t>
  </si>
  <si>
    <t>3122</t>
  </si>
  <si>
    <t>Služba Vlade RS za Evropske zadeve - "Sejem bil je živ"</t>
  </si>
  <si>
    <t>32.</t>
  </si>
  <si>
    <t>33.</t>
  </si>
  <si>
    <t>3134</t>
  </si>
  <si>
    <t>Min.za šolstvo in šport - Atletski park pri OŠ Radovljica</t>
  </si>
  <si>
    <t>34.</t>
  </si>
  <si>
    <t>3135</t>
  </si>
  <si>
    <t>35.</t>
  </si>
  <si>
    <t>36.</t>
  </si>
  <si>
    <t>3138</t>
  </si>
  <si>
    <t>Ministrstvo za kmetijstvo - LEADER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</si>
  <si>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</si>
  <si>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</si>
  <si>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</si>
  <si>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</si>
  <si>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</si>
  <si>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</si>
  <si>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</si>
  <si>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</si>
  <si>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</si>
  <si>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32</t>
  </si>
  <si>
    <t>NEDAVČNI PRIHODKI</t>
  </si>
  <si>
    <t>46.</t>
  </si>
  <si>
    <t>3200</t>
  </si>
  <si>
    <t>47.</t>
  </si>
  <si>
    <t>3201</t>
  </si>
  <si>
    <t>48.</t>
  </si>
  <si>
    <t>3202</t>
  </si>
  <si>
    <t>Zamudne obresti iz naslova nadomestila za uporabo stavbnega zemljišča</t>
  </si>
  <si>
    <t>49.</t>
  </si>
  <si>
    <t>703005</t>
  </si>
  <si>
    <t>Zamudne obresti iz naslova nadomestila za uporabo stavb.zeml</t>
  </si>
  <si>
    <t>3203</t>
  </si>
  <si>
    <t>Turistična  taksa</t>
  </si>
  <si>
    <t>50.</t>
  </si>
  <si>
    <t>704704</t>
  </si>
  <si>
    <t>Turistična taksa</t>
  </si>
  <si>
    <t>3204</t>
  </si>
  <si>
    <t>Koncesijska dajatev od posebnih iger na srečo</t>
  </si>
  <si>
    <t>51.</t>
  </si>
  <si>
    <t>710309</t>
  </si>
  <si>
    <t>Prihodki iz naslova koncesijskih dajatev od posebnih iger na</t>
  </si>
  <si>
    <t>710310</t>
  </si>
  <si>
    <t>Zamudne obresti od koncesijskih  dajatev od posebnih iger na srečo</t>
  </si>
  <si>
    <t>3205</t>
  </si>
  <si>
    <t>Ministrstvo za obrambo-Požarna taksa</t>
  </si>
  <si>
    <t>52.</t>
  </si>
  <si>
    <t>3210</t>
  </si>
  <si>
    <t>53.</t>
  </si>
  <si>
    <t>710200</t>
  </si>
  <si>
    <t>Prihodki od obresti od sredstev na vpogled</t>
  </si>
  <si>
    <t>710201</t>
  </si>
  <si>
    <t>3211</t>
  </si>
  <si>
    <t>Prihodki od najemnin za kmetijska zemljišča in gozdove</t>
  </si>
  <si>
    <t>54.</t>
  </si>
  <si>
    <t>710300</t>
  </si>
  <si>
    <t>Prihodki iz naslova najemnin za kmet. zemljišča in gozdove</t>
  </si>
  <si>
    <t>3212</t>
  </si>
  <si>
    <t>Prihodki od najemnin</t>
  </si>
  <si>
    <t>55.</t>
  </si>
  <si>
    <t>710301</t>
  </si>
  <si>
    <t>Prihodki od najemnin za poslovne prostore</t>
  </si>
  <si>
    <t>3213</t>
  </si>
  <si>
    <t>Prihodki od najemnin za  stanovanja</t>
  </si>
  <si>
    <t>56.</t>
  </si>
  <si>
    <t>710302</t>
  </si>
  <si>
    <t>3214</t>
  </si>
  <si>
    <t>Prihodki od drugih najemnin ( neprometni znaki in stavbna zemljišča )</t>
  </si>
  <si>
    <t>57.</t>
  </si>
  <si>
    <t>710304</t>
  </si>
  <si>
    <t>Prihodki od drugih najemnin</t>
  </si>
  <si>
    <t>3217</t>
  </si>
  <si>
    <t>Prihodki od najemnin za CČN Radovljica</t>
  </si>
  <si>
    <t>58.</t>
  </si>
  <si>
    <t>3230</t>
  </si>
  <si>
    <t>Komunalni prispevek  (sorazmerni del str. za pripravo in oprem. stav. ze</t>
  </si>
  <si>
    <t>59.</t>
  </si>
  <si>
    <t>714105</t>
  </si>
  <si>
    <t>Prihodki od komunalnih prispevkov</t>
  </si>
  <si>
    <t>3231</t>
  </si>
  <si>
    <t>Komunalni prispevek  (Langusova ulica v Radovljici)</t>
  </si>
  <si>
    <t>60.</t>
  </si>
  <si>
    <t>714110</t>
  </si>
  <si>
    <t>Zamudne obresti od komunalnih prispevkov</t>
  </si>
  <si>
    <t>3232</t>
  </si>
  <si>
    <t>Komunalni prispevek  (Mošnje)</t>
  </si>
  <si>
    <t>61.</t>
  </si>
  <si>
    <t>3234</t>
  </si>
  <si>
    <t>Drugi prihodki - refundacije MI( poslovni prostori)</t>
  </si>
  <si>
    <t>62.</t>
  </si>
  <si>
    <t>710399</t>
  </si>
  <si>
    <t>Drugi prihodki od premoženja</t>
  </si>
  <si>
    <t>3235</t>
  </si>
  <si>
    <t>Drugi prihodki iz naslova socialnega varstva</t>
  </si>
  <si>
    <t>63.</t>
  </si>
  <si>
    <t>714106</t>
  </si>
  <si>
    <t>Prisp. in doplač.obč.za izvaj.določ.prog.tekoč.značaja</t>
  </si>
  <si>
    <t>714199</t>
  </si>
  <si>
    <t>Drugi prihodki</t>
  </si>
  <si>
    <t>3236</t>
  </si>
  <si>
    <t>64.</t>
  </si>
  <si>
    <t>714100</t>
  </si>
  <si>
    <t>Drugi nedavčni prihodki</t>
  </si>
  <si>
    <t>730100</t>
  </si>
  <si>
    <t>Prejete donacije in darila od domačih fizičnih oseb</t>
  </si>
  <si>
    <t>3240</t>
  </si>
  <si>
    <t>Komunalni prispevek  ( ČN sever)</t>
  </si>
  <si>
    <t>65.</t>
  </si>
  <si>
    <t>3242</t>
  </si>
  <si>
    <t>Komunalni prisprevek ( Dolina )</t>
  </si>
  <si>
    <t>66.</t>
  </si>
  <si>
    <t>3246</t>
  </si>
  <si>
    <t>Komunalni prispevek ( Vurnikov trg )</t>
  </si>
  <si>
    <t>67.</t>
  </si>
  <si>
    <t>3247</t>
  </si>
  <si>
    <t>Komunalni prispevek - OPPN za turistično območje MIVKA</t>
  </si>
  <si>
    <t>68.</t>
  </si>
  <si>
    <t>3249</t>
  </si>
  <si>
    <t>Komunalni prispevek - ZN Center Lesce Merkur</t>
  </si>
  <si>
    <t>69.</t>
  </si>
  <si>
    <t>3250</t>
  </si>
  <si>
    <t>Komunalni prispevek - ONL Brezje</t>
  </si>
  <si>
    <t>70.</t>
  </si>
  <si>
    <t>3251</t>
  </si>
  <si>
    <t>Komunalni prispevek - ONL Leški hrbet</t>
  </si>
  <si>
    <t>71.</t>
  </si>
  <si>
    <t>3252</t>
  </si>
  <si>
    <t>Komunalni prispevek - OPPN TNC - 2</t>
  </si>
  <si>
    <t>72.</t>
  </si>
  <si>
    <t>3253</t>
  </si>
  <si>
    <t>Komunalni prispevek - OPPN TNC -3</t>
  </si>
  <si>
    <t>73.</t>
  </si>
  <si>
    <t>3254</t>
  </si>
  <si>
    <t>Komunalni prispevek - OPPN stanovanjska gradnja Sz11 Kamna Gorica</t>
  </si>
  <si>
    <t>74.</t>
  </si>
  <si>
    <t>3257</t>
  </si>
  <si>
    <t>Komunalni prispevek - OPPN stanovanjska gradnja Zapuže</t>
  </si>
  <si>
    <t>75.</t>
  </si>
  <si>
    <t>3258</t>
  </si>
  <si>
    <t>Komunalni prispevek - OPPN Dvorska vas -1</t>
  </si>
  <si>
    <t>76.</t>
  </si>
  <si>
    <t>3259</t>
  </si>
  <si>
    <t>Komunalni prispevek - OLN Lesce - jug</t>
  </si>
  <si>
    <t>77.</t>
  </si>
  <si>
    <t>3263</t>
  </si>
  <si>
    <t>Sofinanciranje ZP Kropa</t>
  </si>
  <si>
    <t>78.</t>
  </si>
  <si>
    <t>740201</t>
  </si>
  <si>
    <t>Prejeta  sredstva iz skladov socialnega zavarovanja za investicije</t>
  </si>
  <si>
    <t>33</t>
  </si>
  <si>
    <t>KAPITALSKI PRIHODKI</t>
  </si>
  <si>
    <t>79.</t>
  </si>
  <si>
    <t>3300</t>
  </si>
  <si>
    <t>Kupnine od prodanih stanovanj po stanovanjskem zakonu</t>
  </si>
  <si>
    <t>80.</t>
  </si>
  <si>
    <t>720001</t>
  </si>
  <si>
    <t>Prihodki od prodaje stanovanjskih objektov in stanovanj</t>
  </si>
  <si>
    <t>3301</t>
  </si>
  <si>
    <t>Prihodki od prodaje občinskega premoženja</t>
  </si>
  <si>
    <t>81.</t>
  </si>
  <si>
    <t>720000</t>
  </si>
  <si>
    <t>Prihodki od prodaje poslovnih objektov in poslovnih prostoro</t>
  </si>
  <si>
    <t>722100</t>
  </si>
  <si>
    <t>Prihodki od prodaje stavbnih zemljišč</t>
  </si>
  <si>
    <t>3302</t>
  </si>
  <si>
    <t>Prihodki od prodaje stanovanj in garaž</t>
  </si>
  <si>
    <t>82.</t>
  </si>
  <si>
    <t>36</t>
  </si>
  <si>
    <t>PRORAČUNSKA REZERVA OBČINE</t>
  </si>
  <si>
    <t>83.</t>
  </si>
  <si>
    <t>3600</t>
  </si>
  <si>
    <t>84.</t>
  </si>
  <si>
    <t>740101</t>
  </si>
  <si>
    <t>Prejeta sredstva za iz občinskih proračunov za investicije</t>
  </si>
  <si>
    <t>37</t>
  </si>
  <si>
    <t>REZERVNI SKLAD ZA STANOVANJSKE NAMENE</t>
  </si>
  <si>
    <t>85.</t>
  </si>
  <si>
    <t>3701</t>
  </si>
  <si>
    <t>Sredstva rezervnega skalda za stanovanjske namene</t>
  </si>
  <si>
    <t>86.</t>
  </si>
  <si>
    <t>80</t>
  </si>
  <si>
    <t>PREJETA VRAČILA DANIH POSOJIL IN PRODAJA KAPITALSKIH DELEŽEV</t>
  </si>
  <si>
    <t>87.</t>
  </si>
  <si>
    <t>8001</t>
  </si>
  <si>
    <t>Prejeta vračila danih kreditov od posameznikov</t>
  </si>
  <si>
    <t>88.</t>
  </si>
  <si>
    <t>750001</t>
  </si>
  <si>
    <t>Prejeta vračila danih posojil od possameznikov in zasebnikov</t>
  </si>
  <si>
    <t>8004</t>
  </si>
  <si>
    <t>Sredstva pridobljena s prodajo kapitalskih deležev</t>
  </si>
  <si>
    <t>89.</t>
  </si>
  <si>
    <t>751200</t>
  </si>
  <si>
    <t>Sred. pridobljena s prodajo kapit.deležev v privatnih podj.</t>
  </si>
  <si>
    <t>751300</t>
  </si>
  <si>
    <t>Sredstva, pridobljena s prodajo drugih kapitalskih deležev doma in v tujini</t>
  </si>
  <si>
    <t>81</t>
  </si>
  <si>
    <t>ZADOLŽEVANJE</t>
  </si>
  <si>
    <t>90.</t>
  </si>
  <si>
    <t>8101</t>
  </si>
  <si>
    <t>Najeti krediti pri poslovnih bankah</t>
  </si>
  <si>
    <t>91.</t>
  </si>
  <si>
    <t>500101</t>
  </si>
  <si>
    <t>Najeti krediti pri poslovnih bankah - dolgoročni krediti</t>
  </si>
  <si>
    <t>82</t>
  </si>
  <si>
    <t>VLAGANJE SREDSTEV IZ NASLOVA TELEKOMUNIKACIJ</t>
  </si>
  <si>
    <t>92.</t>
  </si>
  <si>
    <t>8201</t>
  </si>
  <si>
    <t>Vlaganje sredstev iz naslova telekomunikacij</t>
  </si>
  <si>
    <t>93.</t>
  </si>
  <si>
    <t>60</t>
  </si>
  <si>
    <t>KRAJEVNE SKUPNOSTI</t>
  </si>
  <si>
    <t>6001</t>
  </si>
  <si>
    <t>KRAJEVNA SKUPNOST BEGUNJE</t>
  </si>
  <si>
    <t>20</t>
  </si>
  <si>
    <t/>
  </si>
  <si>
    <t>94.</t>
  </si>
  <si>
    <t>2015</t>
  </si>
  <si>
    <t>95.</t>
  </si>
  <si>
    <t>2016</t>
  </si>
  <si>
    <t>Prihodki od premoženja - najemnine</t>
  </si>
  <si>
    <t>96.</t>
  </si>
  <si>
    <t>2017</t>
  </si>
  <si>
    <t>Prihodki od premoženja - pokopališka dejavnost</t>
  </si>
  <si>
    <t>97.</t>
  </si>
  <si>
    <t>2018</t>
  </si>
  <si>
    <t>Prihodki od obresti</t>
  </si>
  <si>
    <t>98.</t>
  </si>
  <si>
    <t>6002</t>
  </si>
  <si>
    <t>KRAJEVNA SKUPNOST BREZJE</t>
  </si>
  <si>
    <t>99.</t>
  </si>
  <si>
    <t>2023</t>
  </si>
  <si>
    <t>100.</t>
  </si>
  <si>
    <t>2024</t>
  </si>
  <si>
    <t>101.</t>
  </si>
  <si>
    <t>2025</t>
  </si>
  <si>
    <t>102.</t>
  </si>
  <si>
    <t>2026</t>
  </si>
  <si>
    <t>Prejerta sred. iz lok. skupnosti - sred. za druge namene</t>
  </si>
  <si>
    <t>103.</t>
  </si>
  <si>
    <t>6003</t>
  </si>
  <si>
    <t>KRAJEVNA SKUPNOST KAMNA GORICA</t>
  </si>
  <si>
    <t>104.</t>
  </si>
  <si>
    <t>2034</t>
  </si>
  <si>
    <t>105.</t>
  </si>
  <si>
    <t>730000</t>
  </si>
  <si>
    <t>Prejete donacije in darila od domačih pravnih oseb</t>
  </si>
  <si>
    <t>2035</t>
  </si>
  <si>
    <t>106.</t>
  </si>
  <si>
    <t>2036</t>
  </si>
  <si>
    <t>107.</t>
  </si>
  <si>
    <t>2037</t>
  </si>
  <si>
    <t>108.</t>
  </si>
  <si>
    <t>6004</t>
  </si>
  <si>
    <t>KRAJEVNA SKUPNOST KROPA</t>
  </si>
  <si>
    <t>109.</t>
  </si>
  <si>
    <t>2043</t>
  </si>
  <si>
    <t>Prejeta sredstva iz proračuna lokalne skupnosti</t>
  </si>
  <si>
    <t>110.</t>
  </si>
  <si>
    <t>2044</t>
  </si>
  <si>
    <t>111.</t>
  </si>
  <si>
    <t>2045</t>
  </si>
  <si>
    <t>Prihodki od premoženja - najemine</t>
  </si>
  <si>
    <t>112.</t>
  </si>
  <si>
    <t>2046</t>
  </si>
  <si>
    <t>113.</t>
  </si>
  <si>
    <t>6005</t>
  </si>
  <si>
    <t>KRAJEVNA SKUPNOST LANCOVO</t>
  </si>
  <si>
    <t>114.</t>
  </si>
  <si>
    <t>2056</t>
  </si>
  <si>
    <t>115.</t>
  </si>
  <si>
    <t>2057</t>
  </si>
  <si>
    <t>116.</t>
  </si>
  <si>
    <t>6006</t>
  </si>
  <si>
    <t>KRAJEVNA SKUPNOST LESCE</t>
  </si>
  <si>
    <t>117.</t>
  </si>
  <si>
    <t>2063</t>
  </si>
  <si>
    <t>118.</t>
  </si>
  <si>
    <t>2064</t>
  </si>
  <si>
    <t>119.</t>
  </si>
  <si>
    <t>2065</t>
  </si>
  <si>
    <t>120.</t>
  </si>
  <si>
    <t>6007</t>
  </si>
  <si>
    <t>KRAJEVNA SKUPNOST LJUBNO</t>
  </si>
  <si>
    <t>121.</t>
  </si>
  <si>
    <t>2075</t>
  </si>
  <si>
    <t>122.</t>
  </si>
  <si>
    <t>2076</t>
  </si>
  <si>
    <t>Drugi nedavčni prihodki - priklop na javno kan. v Ljubnem</t>
  </si>
  <si>
    <t>123.</t>
  </si>
  <si>
    <t>2077</t>
  </si>
  <si>
    <t>Drugi nedavčni prihodki - pokopališča dejavnost Ljubno</t>
  </si>
  <si>
    <t>124.</t>
  </si>
  <si>
    <t>2078</t>
  </si>
  <si>
    <t>Drugi nedavčni prihodki - pokopališka dejavnost Otoče</t>
  </si>
  <si>
    <t>125.</t>
  </si>
  <si>
    <t>2079</t>
  </si>
  <si>
    <t>Prihodki iz naslova obresti</t>
  </si>
  <si>
    <t>126.</t>
  </si>
  <si>
    <t>6008</t>
  </si>
  <si>
    <t>KRAJEVNA SKUPNOST MOŠNJE</t>
  </si>
  <si>
    <t>127.</t>
  </si>
  <si>
    <t>2083</t>
  </si>
  <si>
    <t>128.</t>
  </si>
  <si>
    <t>2084</t>
  </si>
  <si>
    <t>129.</t>
  </si>
  <si>
    <t>2085</t>
  </si>
  <si>
    <t>130.</t>
  </si>
  <si>
    <t>2086</t>
  </si>
  <si>
    <t>131.</t>
  </si>
  <si>
    <t>6009</t>
  </si>
  <si>
    <t>KRAJEVNA SKUPNOST OTOK</t>
  </si>
  <si>
    <t>132.</t>
  </si>
  <si>
    <t>2093</t>
  </si>
  <si>
    <t>133.</t>
  </si>
  <si>
    <t>6010</t>
  </si>
  <si>
    <t>KRAJEVNA SKUPNOST PODNART</t>
  </si>
  <si>
    <t>21</t>
  </si>
  <si>
    <t>134.</t>
  </si>
  <si>
    <t>2103</t>
  </si>
  <si>
    <t>135.</t>
  </si>
  <si>
    <t>2105</t>
  </si>
  <si>
    <t>136.</t>
  </si>
  <si>
    <t>2106</t>
  </si>
  <si>
    <t>Prihodki od premoženja</t>
  </si>
  <si>
    <t>137.</t>
  </si>
  <si>
    <t>6011</t>
  </si>
  <si>
    <t>KRAJEVNA SKUPNOST RADOVLJICA</t>
  </si>
  <si>
    <t>138.</t>
  </si>
  <si>
    <t>2113</t>
  </si>
  <si>
    <t>139.</t>
  </si>
  <si>
    <t>2114</t>
  </si>
  <si>
    <t>140.</t>
  </si>
  <si>
    <t>710305</t>
  </si>
  <si>
    <t>Prihodki od zakupnin</t>
  </si>
  <si>
    <t>2115</t>
  </si>
  <si>
    <t>141.</t>
  </si>
  <si>
    <t>713099</t>
  </si>
  <si>
    <t>DRUGI PRIHODKI OD PRODAJE</t>
  </si>
  <si>
    <t>2116</t>
  </si>
  <si>
    <t>142.</t>
  </si>
  <si>
    <t>6012</t>
  </si>
  <si>
    <t>KRAJEVNA SKUPNOST SREDNJA DOBRAVA</t>
  </si>
  <si>
    <t>143.</t>
  </si>
  <si>
    <t>2124</t>
  </si>
  <si>
    <t>144.</t>
  </si>
  <si>
    <t>2125</t>
  </si>
  <si>
    <t>145.</t>
  </si>
  <si>
    <t>2126</t>
  </si>
  <si>
    <t>146.</t>
  </si>
  <si>
    <t>2127</t>
  </si>
  <si>
    <t>PU</t>
  </si>
  <si>
    <t>PP</t>
  </si>
  <si>
    <t>PRIHODKI</t>
  </si>
  <si>
    <t>7</t>
  </si>
  <si>
    <t>8</t>
  </si>
  <si>
    <t>SVLR - 23. člen ZFO</t>
  </si>
  <si>
    <t>Prihodki od obresti od vezanih depozitov</t>
  </si>
  <si>
    <t>Prihodki v skladu z 49.členom ZJF ( proračunska rezerva )</t>
  </si>
  <si>
    <t>2066</t>
  </si>
  <si>
    <t>714107</t>
  </si>
  <si>
    <t>Prisp. in dopl. občan.za izvajanje določenih progr. invest.značaja</t>
  </si>
  <si>
    <t>2130</t>
  </si>
  <si>
    <t>Drugi prihodki - KS Ljubno</t>
  </si>
  <si>
    <t>9</t>
  </si>
  <si>
    <t>Indeks% 
7:6</t>
  </si>
  <si>
    <t>Realizacija 
31.12.2009</t>
  </si>
  <si>
    <t>3034</t>
  </si>
  <si>
    <t>Davek na promet nepr.od pravnih in fizičnih oseb, ki nimajo sedeža oz.st</t>
  </si>
  <si>
    <t>703302</t>
  </si>
  <si>
    <t>Davek na promet nepremičnin - od prav.in fiz.oseb, ki nima s</t>
  </si>
  <si>
    <t>3149</t>
  </si>
  <si>
    <t>Služba vlade za Evropske zadeve -švicarski model ( OVE)</t>
  </si>
  <si>
    <t>Prihodki od obresti depozitov, avista obresti</t>
  </si>
  <si>
    <t>710210</t>
  </si>
  <si>
    <t>Prihodki od obresti od danih posojil</t>
  </si>
  <si>
    <t>Prihodki od najemnin za stanovanja</t>
  </si>
  <si>
    <t>740100</t>
  </si>
  <si>
    <t>Prejeta sred. iz občinskih proračunov  za tekočo por</t>
  </si>
  <si>
    <t>2010</t>
  </si>
  <si>
    <t>Prihodki iz naslova sofinanciranja</t>
  </si>
  <si>
    <t>2019</t>
  </si>
  <si>
    <t>Prihodki iz naslova telekomunikacij - KS Begunje</t>
  </si>
  <si>
    <t>Prejete donacije iz domačih virov za tekočo porabo</t>
  </si>
  <si>
    <t>Prejeta sredstva za druge namene</t>
  </si>
  <si>
    <t>2054</t>
  </si>
  <si>
    <t>Drugi nedavčni prihodki - prispevki</t>
  </si>
  <si>
    <t>Prejeta sredstva iz proračunov lokalne skupnosti - sredstva za druge namene</t>
  </si>
  <si>
    <t>2094</t>
  </si>
  <si>
    <t>710215</t>
  </si>
  <si>
    <t>Drugi prihodki od obresti</t>
  </si>
  <si>
    <t>Prejeta sredstva iz proračuna lokalne skupnosti - sredstva za druge namene</t>
  </si>
  <si>
    <t>740301</t>
  </si>
  <si>
    <t>Prejeta sredstva iz drugih javnih skladov za investicije</t>
  </si>
  <si>
    <t>Zap. 
št.</t>
  </si>
  <si>
    <t>Rebalans proračuna
I/2009</t>
  </si>
  <si>
    <t>Rebalans I/2009 - 
prerazporeditve</t>
  </si>
</sst>
</file>

<file path=xl/styles.xml><?xml version="1.0" encoding="utf-8"?>
<styleSheet xmlns="http://schemas.openxmlformats.org/spreadsheetml/2006/main">
  <numFmts count="2">
    <numFmt numFmtId="164" formatCode="###,###,##0.00"/>
    <numFmt numFmtId="165" formatCode="#0.00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80000"/>
      <name val="Arial Narrow"/>
      <family val="2"/>
      <charset val="238"/>
    </font>
    <font>
      <sz val="12"/>
      <color rgb="FF080000"/>
      <name val="MS Sans Serif"/>
      <family val="2"/>
      <charset val="238"/>
    </font>
    <font>
      <b/>
      <sz val="13"/>
      <color rgb="FF080000"/>
      <name val="Arial Narrow"/>
      <family val="2"/>
      <charset val="238"/>
    </font>
    <font>
      <sz val="10"/>
      <color rgb="FF080000"/>
      <name val="MS Sans Serif"/>
      <family val="2"/>
      <charset val="238"/>
    </font>
    <font>
      <b/>
      <sz val="14"/>
      <color rgb="FF080000"/>
      <name val="Arial Narrow"/>
      <family val="2"/>
      <charset val="238"/>
    </font>
    <font>
      <b/>
      <sz val="10"/>
      <color rgb="FF08000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4" fillId="0" borderId="0" xfId="0" applyFont="1"/>
    <xf numFmtId="49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/>
    <xf numFmtId="0" fontId="3" fillId="0" borderId="0" xfId="0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right"/>
    </xf>
    <xf numFmtId="49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right"/>
    </xf>
    <xf numFmtId="49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5" fillId="0" borderId="0" xfId="0" applyFont="1"/>
    <xf numFmtId="49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6" fillId="0" borderId="0" xfId="0" applyFont="1"/>
    <xf numFmtId="49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 applyAlignment="1">
      <alignment horizontal="right"/>
    </xf>
    <xf numFmtId="49" fontId="1" fillId="0" borderId="1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/>
    <xf numFmtId="164" fontId="7" fillId="0" borderId="2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7"/>
  <sheetViews>
    <sheetView tabSelected="1" view="pageBreakPreview" zoomScale="60" workbookViewId="0">
      <pane ySplit="2" topLeftCell="A3" activePane="bottomLeft" state="frozen"/>
      <selection pane="bottomLeft" activeCell="A33" sqref="A33"/>
    </sheetView>
  </sheetViews>
  <sheetFormatPr defaultRowHeight="15"/>
  <cols>
    <col min="1" max="1" width="5.7109375" bestFit="1" customWidth="1"/>
    <col min="2" max="2" width="5.140625" style="1" customWidth="1"/>
    <col min="3" max="3" width="5.5703125" style="1" bestFit="1" customWidth="1"/>
    <col min="4" max="4" width="9.85546875" style="1" bestFit="1" customWidth="1"/>
    <col min="5" max="5" width="74.85546875" style="1" customWidth="1"/>
    <col min="6" max="8" width="22" style="2" bestFit="1" customWidth="1"/>
    <col min="9" max="9" width="10.85546875" style="2" bestFit="1" customWidth="1"/>
    <col min="10" max="10" width="12" customWidth="1"/>
  </cols>
  <sheetData>
    <row r="1" spans="1:10" s="7" customFormat="1" ht="30" customHeight="1">
      <c r="A1" s="30" t="s">
        <v>541</v>
      </c>
      <c r="B1" s="4" t="s">
        <v>498</v>
      </c>
      <c r="C1" s="4" t="s">
        <v>499</v>
      </c>
      <c r="D1" s="4" t="s">
        <v>0</v>
      </c>
      <c r="E1" s="4" t="s">
        <v>500</v>
      </c>
      <c r="F1" s="5" t="s">
        <v>542</v>
      </c>
      <c r="G1" s="5" t="s">
        <v>543</v>
      </c>
      <c r="H1" s="5" t="s">
        <v>513</v>
      </c>
      <c r="I1" s="5" t="s">
        <v>1</v>
      </c>
      <c r="J1" s="6" t="s">
        <v>512</v>
      </c>
    </row>
    <row r="2" spans="1:10" s="7" customFormat="1">
      <c r="A2" s="8"/>
      <c r="B2" s="9" t="s">
        <v>2</v>
      </c>
      <c r="C2" s="9" t="s">
        <v>3</v>
      </c>
      <c r="D2" s="9" t="s">
        <v>4</v>
      </c>
      <c r="E2" s="9" t="s">
        <v>5</v>
      </c>
      <c r="F2" s="9">
        <v>5</v>
      </c>
      <c r="G2" s="9">
        <v>6</v>
      </c>
      <c r="H2" s="9" t="s">
        <v>501</v>
      </c>
      <c r="I2" s="9" t="s">
        <v>502</v>
      </c>
      <c r="J2" s="9" t="s">
        <v>511</v>
      </c>
    </row>
    <row r="3" spans="1:10" s="12" customFormat="1" ht="20.25">
      <c r="B3" s="13" t="s">
        <v>6</v>
      </c>
      <c r="C3" s="13"/>
      <c r="D3" s="13"/>
      <c r="E3" s="13" t="s">
        <v>7</v>
      </c>
      <c r="F3" s="14">
        <f>+F4+F54+F77+F155+F163+F167+F170+F176+F179</f>
        <v>20656033.27</v>
      </c>
      <c r="G3" s="14">
        <f>+G4+G54+G77+G155+G163+G167+G170+G176+G179</f>
        <v>20656033.27</v>
      </c>
      <c r="H3" s="14">
        <f>+H4+H54+H77+H155+H163+H167+H170+H176+H179</f>
        <v>17256133.640000001</v>
      </c>
      <c r="I3" s="15">
        <f t="shared" ref="I3:I66" si="0">IF(F3&lt;&gt;0,H3/F3*100,"**.**")</f>
        <v>83.540403979994167</v>
      </c>
      <c r="J3" s="15">
        <f t="shared" ref="J3:J66" si="1">IF(G3&lt;&gt;0,H3/G3*100,"**.**")</f>
        <v>83.540403979994167</v>
      </c>
    </row>
    <row r="4" spans="1:10" s="11" customFormat="1" ht="15.75">
      <c r="A4" s="16" t="s">
        <v>10</v>
      </c>
      <c r="B4" s="16"/>
      <c r="C4" s="16" t="s">
        <v>8</v>
      </c>
      <c r="D4" s="16"/>
      <c r="E4" s="16" t="s">
        <v>9</v>
      </c>
      <c r="F4" s="17">
        <f>+F5+F7+F9+F11+F13+F15+F17+F19+F21+F23+F26+F28+F30+F32+F34+F36+F38+F40+F42+F44+F46+F48+F50+F52</f>
        <v>10992288</v>
      </c>
      <c r="G4" s="17">
        <f>+G5+G7+G9+G11+G13+G15+G17+G19+G21+G23+G26+G28+G30+G32+G34+G36+G38+G40+G42+G44+G46+G48+G50+G52</f>
        <v>10992288</v>
      </c>
      <c r="H4" s="17">
        <f>+H5+H7+H9+H11+H13+H15+H17+H19+H21+H23+H26+H28+H30+H32+H34+H36+H38+H40+H42+H44+H46+H48+H50+H52</f>
        <v>10461531.459999997</v>
      </c>
      <c r="I4" s="18">
        <f t="shared" si="0"/>
        <v>95.171555366817145</v>
      </c>
      <c r="J4" s="18">
        <f t="shared" si="1"/>
        <v>95.171555366817145</v>
      </c>
    </row>
    <row r="5" spans="1:10" s="3" customFormat="1" ht="17.25">
      <c r="A5" s="19" t="s">
        <v>13</v>
      </c>
      <c r="B5" s="19"/>
      <c r="C5" s="19" t="s">
        <v>11</v>
      </c>
      <c r="D5" s="19"/>
      <c r="E5" s="19" t="s">
        <v>12</v>
      </c>
      <c r="F5" s="20">
        <f>+F6</f>
        <v>9167766</v>
      </c>
      <c r="G5" s="20">
        <f>+G6</f>
        <v>9167766</v>
      </c>
      <c r="H5" s="20">
        <f>+H6</f>
        <v>9167766</v>
      </c>
      <c r="I5" s="21">
        <f t="shared" si="0"/>
        <v>100</v>
      </c>
      <c r="J5" s="21">
        <f t="shared" si="1"/>
        <v>100</v>
      </c>
    </row>
    <row r="6" spans="1:10" s="22" customFormat="1" ht="12.75">
      <c r="B6" s="23"/>
      <c r="C6" s="23"/>
      <c r="D6" s="23" t="s">
        <v>14</v>
      </c>
      <c r="E6" s="23" t="s">
        <v>15</v>
      </c>
      <c r="F6" s="24">
        <v>9167766</v>
      </c>
      <c r="G6" s="24">
        <v>9167766</v>
      </c>
      <c r="H6" s="24">
        <v>9167766</v>
      </c>
      <c r="I6" s="25">
        <f t="shared" si="0"/>
        <v>100</v>
      </c>
      <c r="J6" s="25">
        <f t="shared" si="1"/>
        <v>100</v>
      </c>
    </row>
    <row r="7" spans="1:10" s="3" customFormat="1" ht="17.25">
      <c r="A7" s="19" t="s">
        <v>18</v>
      </c>
      <c r="B7" s="19"/>
      <c r="C7" s="19" t="s">
        <v>16</v>
      </c>
      <c r="D7" s="19"/>
      <c r="E7" s="19" t="s">
        <v>17</v>
      </c>
      <c r="F7" s="20">
        <f>+F8</f>
        <v>132990</v>
      </c>
      <c r="G7" s="20">
        <f>+G8</f>
        <v>132990</v>
      </c>
      <c r="H7" s="20">
        <f>+H8</f>
        <v>146486.43</v>
      </c>
      <c r="I7" s="21">
        <f t="shared" si="0"/>
        <v>110.1484547710354</v>
      </c>
      <c r="J7" s="21">
        <f t="shared" si="1"/>
        <v>110.1484547710354</v>
      </c>
    </row>
    <row r="8" spans="1:10" s="22" customFormat="1" ht="12.75">
      <c r="B8" s="23"/>
      <c r="C8" s="23"/>
      <c r="D8" s="23" t="s">
        <v>19</v>
      </c>
      <c r="E8" s="23" t="s">
        <v>17</v>
      </c>
      <c r="F8" s="24">
        <v>132990</v>
      </c>
      <c r="G8" s="24">
        <v>132990</v>
      </c>
      <c r="H8" s="24">
        <v>146486.43</v>
      </c>
      <c r="I8" s="25">
        <f t="shared" si="0"/>
        <v>110.1484547710354</v>
      </c>
      <c r="J8" s="25">
        <f t="shared" si="1"/>
        <v>110.1484547710354</v>
      </c>
    </row>
    <row r="9" spans="1:10" s="3" customFormat="1" ht="17.25">
      <c r="A9" s="19" t="s">
        <v>22</v>
      </c>
      <c r="B9" s="19"/>
      <c r="C9" s="19" t="s">
        <v>20</v>
      </c>
      <c r="D9" s="19"/>
      <c r="E9" s="19" t="s">
        <v>21</v>
      </c>
      <c r="F9" s="20">
        <f>+F10</f>
        <v>122760</v>
      </c>
      <c r="G9" s="20">
        <f>+G10</f>
        <v>122760</v>
      </c>
      <c r="H9" s="20">
        <f>+H10</f>
        <v>85065.09</v>
      </c>
      <c r="I9" s="21">
        <f t="shared" si="0"/>
        <v>69.293817204301064</v>
      </c>
      <c r="J9" s="21">
        <f t="shared" si="1"/>
        <v>69.293817204301064</v>
      </c>
    </row>
    <row r="10" spans="1:10" s="22" customFormat="1" ht="12.75">
      <c r="B10" s="23"/>
      <c r="C10" s="23"/>
      <c r="D10" s="23" t="s">
        <v>23</v>
      </c>
      <c r="E10" s="23" t="s">
        <v>24</v>
      </c>
      <c r="F10" s="24">
        <v>122760</v>
      </c>
      <c r="G10" s="24">
        <v>122760</v>
      </c>
      <c r="H10" s="24">
        <v>85065.09</v>
      </c>
      <c r="I10" s="25">
        <f t="shared" si="0"/>
        <v>69.293817204301064</v>
      </c>
      <c r="J10" s="25">
        <f t="shared" si="1"/>
        <v>69.293817204301064</v>
      </c>
    </row>
    <row r="11" spans="1:10" s="3" customFormat="1" ht="17.25">
      <c r="A11" s="19" t="s">
        <v>27</v>
      </c>
      <c r="B11" s="19"/>
      <c r="C11" s="19" t="s">
        <v>25</v>
      </c>
      <c r="D11" s="19"/>
      <c r="E11" s="19" t="s">
        <v>26</v>
      </c>
      <c r="F11" s="20">
        <f>+F12</f>
        <v>605104</v>
      </c>
      <c r="G11" s="20">
        <f>+G12</f>
        <v>605104</v>
      </c>
      <c r="H11" s="20">
        <f>+H12</f>
        <v>170301.51</v>
      </c>
      <c r="I11" s="21">
        <f t="shared" si="0"/>
        <v>28.144171910944237</v>
      </c>
      <c r="J11" s="21">
        <f t="shared" si="1"/>
        <v>28.144171910944237</v>
      </c>
    </row>
    <row r="12" spans="1:10" s="22" customFormat="1" ht="12.75">
      <c r="B12" s="23"/>
      <c r="C12" s="23"/>
      <c r="D12" s="23" t="s">
        <v>28</v>
      </c>
      <c r="E12" s="23" t="s">
        <v>29</v>
      </c>
      <c r="F12" s="24">
        <v>605104</v>
      </c>
      <c r="G12" s="24">
        <v>605104</v>
      </c>
      <c r="H12" s="24">
        <v>170301.51</v>
      </c>
      <c r="I12" s="25">
        <f t="shared" si="0"/>
        <v>28.144171910944237</v>
      </c>
      <c r="J12" s="25">
        <f t="shared" si="1"/>
        <v>28.144171910944237</v>
      </c>
    </row>
    <row r="13" spans="1:10" s="3" customFormat="1" ht="17.25">
      <c r="A13" s="19" t="s">
        <v>32</v>
      </c>
      <c r="B13" s="19"/>
      <c r="C13" s="19" t="s">
        <v>30</v>
      </c>
      <c r="D13" s="19"/>
      <c r="E13" s="19" t="s">
        <v>31</v>
      </c>
      <c r="F13" s="20">
        <f>+F14</f>
        <v>0</v>
      </c>
      <c r="G13" s="20">
        <f>+G14</f>
        <v>0</v>
      </c>
      <c r="H13" s="20">
        <f>+H14</f>
        <v>-8599.8799999999992</v>
      </c>
      <c r="I13" s="21" t="str">
        <f t="shared" si="0"/>
        <v>**.**</v>
      </c>
      <c r="J13" s="21" t="str">
        <f t="shared" si="1"/>
        <v>**.**</v>
      </c>
    </row>
    <row r="14" spans="1:10" s="22" customFormat="1" ht="12.75">
      <c r="B14" s="23"/>
      <c r="C14" s="23"/>
      <c r="D14" s="23" t="s">
        <v>33</v>
      </c>
      <c r="E14" s="23" t="s">
        <v>31</v>
      </c>
      <c r="F14" s="24">
        <v>0</v>
      </c>
      <c r="G14" s="24">
        <v>0</v>
      </c>
      <c r="H14" s="24">
        <v>-8599.8799999999992</v>
      </c>
      <c r="I14" s="25" t="str">
        <f t="shared" si="0"/>
        <v>**.**</v>
      </c>
      <c r="J14" s="25" t="str">
        <f t="shared" si="1"/>
        <v>**.**</v>
      </c>
    </row>
    <row r="15" spans="1:10" s="3" customFormat="1" ht="17.25">
      <c r="A15" s="19" t="s">
        <v>36</v>
      </c>
      <c r="B15" s="19"/>
      <c r="C15" s="19" t="s">
        <v>514</v>
      </c>
      <c r="D15" s="19"/>
      <c r="E15" s="19" t="s">
        <v>515</v>
      </c>
      <c r="F15" s="20">
        <f>+F16</f>
        <v>0</v>
      </c>
      <c r="G15" s="20">
        <f>+G16</f>
        <v>0</v>
      </c>
      <c r="H15" s="20">
        <f>+H16</f>
        <v>-41.05</v>
      </c>
      <c r="I15" s="21" t="str">
        <f t="shared" si="0"/>
        <v>**.**</v>
      </c>
      <c r="J15" s="21" t="str">
        <f t="shared" si="1"/>
        <v>**.**</v>
      </c>
    </row>
    <row r="16" spans="1:10" s="22" customFormat="1" ht="12.75">
      <c r="B16" s="23"/>
      <c r="C16" s="23"/>
      <c r="D16" s="23" t="s">
        <v>516</v>
      </c>
      <c r="E16" s="23" t="s">
        <v>517</v>
      </c>
      <c r="F16" s="24">
        <v>0</v>
      </c>
      <c r="G16" s="24">
        <v>0</v>
      </c>
      <c r="H16" s="24">
        <v>-41.05</v>
      </c>
      <c r="I16" s="25" t="str">
        <f t="shared" si="0"/>
        <v>**.**</v>
      </c>
      <c r="J16" s="25" t="str">
        <f t="shared" si="1"/>
        <v>**.**</v>
      </c>
    </row>
    <row r="17" spans="1:10" s="3" customFormat="1" ht="17.25">
      <c r="A17" s="19" t="s">
        <v>40</v>
      </c>
      <c r="B17" s="19"/>
      <c r="C17" s="19" t="s">
        <v>34</v>
      </c>
      <c r="D17" s="19"/>
      <c r="E17" s="19" t="s">
        <v>35</v>
      </c>
      <c r="F17" s="20">
        <f>+F18</f>
        <v>66394</v>
      </c>
      <c r="G17" s="20">
        <f>+G18</f>
        <v>66394</v>
      </c>
      <c r="H17" s="20">
        <f>+H18</f>
        <v>10957.87</v>
      </c>
      <c r="I17" s="21">
        <f t="shared" si="0"/>
        <v>16.504307618158268</v>
      </c>
      <c r="J17" s="21">
        <f t="shared" si="1"/>
        <v>16.504307618158268</v>
      </c>
    </row>
    <row r="18" spans="1:10" s="22" customFormat="1" ht="12.75">
      <c r="B18" s="23"/>
      <c r="C18" s="23"/>
      <c r="D18" s="23" t="s">
        <v>37</v>
      </c>
      <c r="E18" s="23" t="s">
        <v>35</v>
      </c>
      <c r="F18" s="24">
        <v>66394</v>
      </c>
      <c r="G18" s="24">
        <v>66394</v>
      </c>
      <c r="H18" s="24">
        <v>10957.87</v>
      </c>
      <c r="I18" s="25">
        <f t="shared" si="0"/>
        <v>16.504307618158268</v>
      </c>
      <c r="J18" s="25">
        <f t="shared" si="1"/>
        <v>16.504307618158268</v>
      </c>
    </row>
    <row r="19" spans="1:10" s="3" customFormat="1" ht="17.25">
      <c r="A19" s="19" t="s">
        <v>45</v>
      </c>
      <c r="B19" s="19"/>
      <c r="C19" s="19" t="s">
        <v>38</v>
      </c>
      <c r="D19" s="19"/>
      <c r="E19" s="19" t="s">
        <v>39</v>
      </c>
      <c r="F19" s="20">
        <f>+F20</f>
        <v>0</v>
      </c>
      <c r="G19" s="20">
        <f>+G20</f>
        <v>0</v>
      </c>
      <c r="H19" s="20">
        <f>+H20</f>
        <v>-186.55</v>
      </c>
      <c r="I19" s="21" t="str">
        <f t="shared" si="0"/>
        <v>**.**</v>
      </c>
      <c r="J19" s="21" t="str">
        <f t="shared" si="1"/>
        <v>**.**</v>
      </c>
    </row>
    <row r="20" spans="1:10" s="22" customFormat="1" ht="12.75">
      <c r="B20" s="23"/>
      <c r="C20" s="23"/>
      <c r="D20" s="23" t="s">
        <v>41</v>
      </c>
      <c r="E20" s="23" t="s">
        <v>42</v>
      </c>
      <c r="F20" s="24">
        <v>0</v>
      </c>
      <c r="G20" s="24">
        <v>0</v>
      </c>
      <c r="H20" s="24">
        <v>-186.55</v>
      </c>
      <c r="I20" s="25" t="str">
        <f t="shared" si="0"/>
        <v>**.**</v>
      </c>
      <c r="J20" s="25" t="str">
        <f t="shared" si="1"/>
        <v>**.**</v>
      </c>
    </row>
    <row r="21" spans="1:10" s="3" customFormat="1" ht="17.25">
      <c r="A21" s="19" t="s">
        <v>48</v>
      </c>
      <c r="B21" s="19"/>
      <c r="C21" s="19" t="s">
        <v>43</v>
      </c>
      <c r="D21" s="19"/>
      <c r="E21" s="19" t="s">
        <v>44</v>
      </c>
      <c r="F21" s="20">
        <f>+F22</f>
        <v>23529</v>
      </c>
      <c r="G21" s="20">
        <f>+G22</f>
        <v>23529</v>
      </c>
      <c r="H21" s="20">
        <f>+H22</f>
        <v>6817.34</v>
      </c>
      <c r="I21" s="21">
        <f t="shared" si="0"/>
        <v>28.974202048535851</v>
      </c>
      <c r="J21" s="21">
        <f t="shared" si="1"/>
        <v>28.974202048535851</v>
      </c>
    </row>
    <row r="22" spans="1:10" s="22" customFormat="1" ht="12.75">
      <c r="B22" s="23"/>
      <c r="C22" s="23"/>
      <c r="D22" s="23" t="s">
        <v>41</v>
      </c>
      <c r="E22" s="23" t="s">
        <v>42</v>
      </c>
      <c r="F22" s="24">
        <v>23529</v>
      </c>
      <c r="G22" s="24">
        <v>23529</v>
      </c>
      <c r="H22" s="24">
        <v>6817.34</v>
      </c>
      <c r="I22" s="25">
        <f t="shared" si="0"/>
        <v>28.974202048535851</v>
      </c>
      <c r="J22" s="25">
        <f t="shared" si="1"/>
        <v>28.974202048535851</v>
      </c>
    </row>
    <row r="23" spans="1:10" s="3" customFormat="1" ht="17.25">
      <c r="A23" s="19" t="s">
        <v>55</v>
      </c>
      <c r="B23" s="19"/>
      <c r="C23" s="19" t="s">
        <v>46</v>
      </c>
      <c r="D23" s="19"/>
      <c r="E23" s="19" t="s">
        <v>47</v>
      </c>
      <c r="F23" s="20">
        <f>+F24+F25</f>
        <v>14936</v>
      </c>
      <c r="G23" s="20">
        <f>+G24+G25</f>
        <v>14936</v>
      </c>
      <c r="H23" s="20">
        <f>+H24+H25</f>
        <v>27318.629999999997</v>
      </c>
      <c r="I23" s="21">
        <f t="shared" si="0"/>
        <v>182.90459292983394</v>
      </c>
      <c r="J23" s="21">
        <f t="shared" si="1"/>
        <v>182.90459292983394</v>
      </c>
    </row>
    <row r="24" spans="1:10" s="22" customFormat="1" ht="12.75">
      <c r="B24" s="23"/>
      <c r="C24" s="23"/>
      <c r="D24" s="23" t="s">
        <v>49</v>
      </c>
      <c r="E24" s="23" t="s">
        <v>50</v>
      </c>
      <c r="F24" s="24">
        <v>14936</v>
      </c>
      <c r="G24" s="24">
        <v>14936</v>
      </c>
      <c r="H24" s="24">
        <v>22228.73</v>
      </c>
      <c r="I24" s="25">
        <f t="shared" si="0"/>
        <v>148.82652651312264</v>
      </c>
      <c r="J24" s="25">
        <f t="shared" si="1"/>
        <v>148.82652651312264</v>
      </c>
    </row>
    <row r="25" spans="1:10" s="22" customFormat="1" ht="12.75">
      <c r="B25" s="23"/>
      <c r="C25" s="23"/>
      <c r="D25" s="23" t="s">
        <v>51</v>
      </c>
      <c r="E25" s="23" t="s">
        <v>52</v>
      </c>
      <c r="F25" s="24">
        <v>0</v>
      </c>
      <c r="G25" s="24">
        <v>0</v>
      </c>
      <c r="H25" s="24">
        <v>5089.8999999999996</v>
      </c>
      <c r="I25" s="25" t="str">
        <f t="shared" si="0"/>
        <v>**.**</v>
      </c>
      <c r="J25" s="25" t="str">
        <f t="shared" si="1"/>
        <v>**.**</v>
      </c>
    </row>
    <row r="26" spans="1:10" s="3" customFormat="1" ht="17.25">
      <c r="A26" s="19" t="s">
        <v>60</v>
      </c>
      <c r="B26" s="19"/>
      <c r="C26" s="19" t="s">
        <v>53</v>
      </c>
      <c r="D26" s="19"/>
      <c r="E26" s="19" t="s">
        <v>54</v>
      </c>
      <c r="F26" s="20">
        <f>+F27</f>
        <v>9923</v>
      </c>
      <c r="G26" s="20">
        <f>+G27</f>
        <v>9923</v>
      </c>
      <c r="H26" s="20">
        <f>+H27</f>
        <v>14128.06</v>
      </c>
      <c r="I26" s="21">
        <f t="shared" si="0"/>
        <v>142.37690214652827</v>
      </c>
      <c r="J26" s="21">
        <f t="shared" si="1"/>
        <v>142.37690214652827</v>
      </c>
    </row>
    <row r="27" spans="1:10" s="22" customFormat="1" ht="12.75">
      <c r="B27" s="23"/>
      <c r="C27" s="23"/>
      <c r="D27" s="23" t="s">
        <v>56</v>
      </c>
      <c r="E27" s="23" t="s">
        <v>57</v>
      </c>
      <c r="F27" s="24">
        <v>9923</v>
      </c>
      <c r="G27" s="24">
        <v>9923</v>
      </c>
      <c r="H27" s="24">
        <v>14128.06</v>
      </c>
      <c r="I27" s="25">
        <f t="shared" si="0"/>
        <v>142.37690214652827</v>
      </c>
      <c r="J27" s="25">
        <f t="shared" si="1"/>
        <v>142.37690214652827</v>
      </c>
    </row>
    <row r="28" spans="1:10" s="3" customFormat="1" ht="17.25">
      <c r="A28" s="19" t="s">
        <v>65</v>
      </c>
      <c r="B28" s="19"/>
      <c r="C28" s="19" t="s">
        <v>58</v>
      </c>
      <c r="D28" s="19"/>
      <c r="E28" s="19" t="s">
        <v>59</v>
      </c>
      <c r="F28" s="20">
        <f>+F29</f>
        <v>1841</v>
      </c>
      <c r="G28" s="20">
        <f>+G29</f>
        <v>1841</v>
      </c>
      <c r="H28" s="20">
        <f>+H29</f>
        <v>4663.34</v>
      </c>
      <c r="I28" s="21">
        <f t="shared" si="0"/>
        <v>253.30472569255841</v>
      </c>
      <c r="J28" s="21">
        <f t="shared" si="1"/>
        <v>253.30472569255841</v>
      </c>
    </row>
    <row r="29" spans="1:10" s="22" customFormat="1" ht="12.75">
      <c r="B29" s="23"/>
      <c r="C29" s="23"/>
      <c r="D29" s="23" t="s">
        <v>61</v>
      </c>
      <c r="E29" s="23" t="s">
        <v>62</v>
      </c>
      <c r="F29" s="24">
        <v>1841</v>
      </c>
      <c r="G29" s="24">
        <v>1841</v>
      </c>
      <c r="H29" s="24">
        <v>4663.34</v>
      </c>
      <c r="I29" s="25">
        <f t="shared" si="0"/>
        <v>253.30472569255841</v>
      </c>
      <c r="J29" s="25">
        <f t="shared" si="1"/>
        <v>253.30472569255841</v>
      </c>
    </row>
    <row r="30" spans="1:10" s="3" customFormat="1" ht="17.25">
      <c r="A30" s="19" t="s">
        <v>69</v>
      </c>
      <c r="B30" s="19"/>
      <c r="C30" s="19" t="s">
        <v>63</v>
      </c>
      <c r="D30" s="19"/>
      <c r="E30" s="19" t="s">
        <v>64</v>
      </c>
      <c r="F30" s="20">
        <f>+F31</f>
        <v>2148</v>
      </c>
      <c r="G30" s="20">
        <f>+G31</f>
        <v>2148</v>
      </c>
      <c r="H30" s="20">
        <f>+H31</f>
        <v>2313.0100000000002</v>
      </c>
      <c r="I30" s="21">
        <f t="shared" si="0"/>
        <v>107.68202979515831</v>
      </c>
      <c r="J30" s="21">
        <f t="shared" si="1"/>
        <v>107.68202979515831</v>
      </c>
    </row>
    <row r="31" spans="1:10" s="22" customFormat="1" ht="12.75">
      <c r="B31" s="23"/>
      <c r="C31" s="23"/>
      <c r="D31" s="23" t="s">
        <v>66</v>
      </c>
      <c r="E31" s="23" t="s">
        <v>64</v>
      </c>
      <c r="F31" s="24">
        <v>2148</v>
      </c>
      <c r="G31" s="24">
        <v>2148</v>
      </c>
      <c r="H31" s="24">
        <v>2313.0100000000002</v>
      </c>
      <c r="I31" s="25">
        <f t="shared" si="0"/>
        <v>107.68202979515831</v>
      </c>
      <c r="J31" s="25">
        <f t="shared" si="1"/>
        <v>107.68202979515831</v>
      </c>
    </row>
    <row r="32" spans="1:10" s="3" customFormat="1" ht="17.25">
      <c r="A32" s="19" t="s">
        <v>74</v>
      </c>
      <c r="B32" s="19"/>
      <c r="C32" s="19" t="s">
        <v>67</v>
      </c>
      <c r="D32" s="19"/>
      <c r="E32" s="19" t="s">
        <v>68</v>
      </c>
      <c r="F32" s="20">
        <f>+F33</f>
        <v>7366</v>
      </c>
      <c r="G32" s="20">
        <f>+G33</f>
        <v>7366</v>
      </c>
      <c r="H32" s="20">
        <f>+H33</f>
        <v>3290.32</v>
      </c>
      <c r="I32" s="21">
        <f t="shared" si="0"/>
        <v>44.669019820798269</v>
      </c>
      <c r="J32" s="21">
        <f t="shared" si="1"/>
        <v>44.669019820798269</v>
      </c>
    </row>
    <row r="33" spans="1:10" s="22" customFormat="1" ht="12.75">
      <c r="B33" s="23"/>
      <c r="C33" s="23"/>
      <c r="D33" s="23" t="s">
        <v>70</v>
      </c>
      <c r="E33" s="23" t="s">
        <v>71</v>
      </c>
      <c r="F33" s="24">
        <v>7366</v>
      </c>
      <c r="G33" s="24">
        <v>7366</v>
      </c>
      <c r="H33" s="24">
        <v>3290.32</v>
      </c>
      <c r="I33" s="25">
        <f t="shared" si="0"/>
        <v>44.669019820798269</v>
      </c>
      <c r="J33" s="25">
        <f t="shared" si="1"/>
        <v>44.669019820798269</v>
      </c>
    </row>
    <row r="34" spans="1:10" s="3" customFormat="1" ht="17.25">
      <c r="A34" s="19" t="s">
        <v>78</v>
      </c>
      <c r="B34" s="19"/>
      <c r="C34" s="19" t="s">
        <v>72</v>
      </c>
      <c r="D34" s="19"/>
      <c r="E34" s="19" t="s">
        <v>73</v>
      </c>
      <c r="F34" s="20">
        <f>+F35</f>
        <v>74745</v>
      </c>
      <c r="G34" s="20">
        <f>+G35</f>
        <v>74745</v>
      </c>
      <c r="H34" s="20">
        <f>+H35</f>
        <v>74745.5</v>
      </c>
      <c r="I34" s="21">
        <f t="shared" si="0"/>
        <v>100.00066894106629</v>
      </c>
      <c r="J34" s="21">
        <f t="shared" si="1"/>
        <v>100.00066894106629</v>
      </c>
    </row>
    <row r="35" spans="1:10" s="22" customFormat="1" ht="12.75">
      <c r="B35" s="23"/>
      <c r="C35" s="23"/>
      <c r="D35" s="23" t="s">
        <v>75</v>
      </c>
      <c r="E35" s="23" t="s">
        <v>73</v>
      </c>
      <c r="F35" s="24">
        <v>74745</v>
      </c>
      <c r="G35" s="24">
        <v>74745</v>
      </c>
      <c r="H35" s="24">
        <v>74745.5</v>
      </c>
      <c r="I35" s="25">
        <f t="shared" si="0"/>
        <v>100.00066894106629</v>
      </c>
      <c r="J35" s="25">
        <f t="shared" si="1"/>
        <v>100.00066894106629</v>
      </c>
    </row>
    <row r="36" spans="1:10" s="3" customFormat="1" ht="17.25">
      <c r="A36" s="19" t="s">
        <v>83</v>
      </c>
      <c r="B36" s="19"/>
      <c r="C36" s="19" t="s">
        <v>76</v>
      </c>
      <c r="D36" s="19"/>
      <c r="E36" s="19" t="s">
        <v>77</v>
      </c>
      <c r="F36" s="20">
        <f>+F37</f>
        <v>73994</v>
      </c>
      <c r="G36" s="20">
        <f>+G37</f>
        <v>73994</v>
      </c>
      <c r="H36" s="20">
        <f>+H37</f>
        <v>73994</v>
      </c>
      <c r="I36" s="21">
        <f t="shared" si="0"/>
        <v>100</v>
      </c>
      <c r="J36" s="21">
        <f t="shared" si="1"/>
        <v>100</v>
      </c>
    </row>
    <row r="37" spans="1:10" s="22" customFormat="1" ht="12.75">
      <c r="B37" s="23"/>
      <c r="C37" s="23"/>
      <c r="D37" s="23" t="s">
        <v>79</v>
      </c>
      <c r="E37" s="23" t="s">
        <v>80</v>
      </c>
      <c r="F37" s="24">
        <v>73994</v>
      </c>
      <c r="G37" s="24">
        <v>73994</v>
      </c>
      <c r="H37" s="24">
        <v>73994</v>
      </c>
      <c r="I37" s="25">
        <f t="shared" si="0"/>
        <v>100</v>
      </c>
      <c r="J37" s="25">
        <f t="shared" si="1"/>
        <v>100</v>
      </c>
    </row>
    <row r="38" spans="1:10" s="3" customFormat="1" ht="17.25">
      <c r="A38" s="19" t="s">
        <v>87</v>
      </c>
      <c r="B38" s="19"/>
      <c r="C38" s="19" t="s">
        <v>81</v>
      </c>
      <c r="D38" s="19"/>
      <c r="E38" s="19" t="s">
        <v>82</v>
      </c>
      <c r="F38" s="20">
        <f>+F39</f>
        <v>415546</v>
      </c>
      <c r="G38" s="20">
        <f>+G39</f>
        <v>415546</v>
      </c>
      <c r="H38" s="20">
        <f>+H39</f>
        <v>415565</v>
      </c>
      <c r="I38" s="21">
        <f t="shared" si="0"/>
        <v>100.00457229765176</v>
      </c>
      <c r="J38" s="21">
        <f t="shared" si="1"/>
        <v>100.00457229765176</v>
      </c>
    </row>
    <row r="39" spans="1:10" s="22" customFormat="1" ht="12.75">
      <c r="B39" s="23"/>
      <c r="C39" s="23"/>
      <c r="D39" s="23" t="s">
        <v>84</v>
      </c>
      <c r="E39" s="23" t="s">
        <v>82</v>
      </c>
      <c r="F39" s="24">
        <v>415546</v>
      </c>
      <c r="G39" s="24">
        <v>415546</v>
      </c>
      <c r="H39" s="24">
        <v>415565</v>
      </c>
      <c r="I39" s="25">
        <f t="shared" si="0"/>
        <v>100.00457229765176</v>
      </c>
      <c r="J39" s="25">
        <f t="shared" si="1"/>
        <v>100.00457229765176</v>
      </c>
    </row>
    <row r="40" spans="1:10" s="3" customFormat="1" ht="17.25">
      <c r="A40" s="19" t="s">
        <v>92</v>
      </c>
      <c r="B40" s="19"/>
      <c r="C40" s="19" t="s">
        <v>85</v>
      </c>
      <c r="D40" s="19"/>
      <c r="E40" s="19" t="s">
        <v>86</v>
      </c>
      <c r="F40" s="20">
        <f>+F41</f>
        <v>209626</v>
      </c>
      <c r="G40" s="20">
        <f>+G41</f>
        <v>209626</v>
      </c>
      <c r="H40" s="20">
        <f>+H41</f>
        <v>209626</v>
      </c>
      <c r="I40" s="21">
        <f t="shared" si="0"/>
        <v>100</v>
      </c>
      <c r="J40" s="21">
        <f t="shared" si="1"/>
        <v>100</v>
      </c>
    </row>
    <row r="41" spans="1:10" s="22" customFormat="1" ht="12.75">
      <c r="B41" s="23"/>
      <c r="C41" s="23"/>
      <c r="D41" s="23" t="s">
        <v>88</v>
      </c>
      <c r="E41" s="23" t="s">
        <v>89</v>
      </c>
      <c r="F41" s="24">
        <v>209626</v>
      </c>
      <c r="G41" s="24">
        <v>209626</v>
      </c>
      <c r="H41" s="24">
        <v>209626</v>
      </c>
      <c r="I41" s="25">
        <f t="shared" si="0"/>
        <v>100</v>
      </c>
      <c r="J41" s="25">
        <f t="shared" si="1"/>
        <v>100</v>
      </c>
    </row>
    <row r="42" spans="1:10" s="3" customFormat="1" ht="17.25">
      <c r="A42" s="19" t="s">
        <v>97</v>
      </c>
      <c r="B42" s="19"/>
      <c r="C42" s="19" t="s">
        <v>90</v>
      </c>
      <c r="D42" s="19"/>
      <c r="E42" s="19" t="s">
        <v>91</v>
      </c>
      <c r="F42" s="20">
        <f>+F43</f>
        <v>4615</v>
      </c>
      <c r="G42" s="20">
        <f>+G43</f>
        <v>4615</v>
      </c>
      <c r="H42" s="20">
        <f>+H43</f>
        <v>4156.08</v>
      </c>
      <c r="I42" s="21">
        <f t="shared" si="0"/>
        <v>90.055904658721559</v>
      </c>
      <c r="J42" s="21">
        <f t="shared" si="1"/>
        <v>90.055904658721559</v>
      </c>
    </row>
    <row r="43" spans="1:10" s="22" customFormat="1" ht="12.75">
      <c r="B43" s="23"/>
      <c r="C43" s="23"/>
      <c r="D43" s="23" t="s">
        <v>93</v>
      </c>
      <c r="E43" s="23" t="s">
        <v>94</v>
      </c>
      <c r="F43" s="24">
        <v>4615</v>
      </c>
      <c r="G43" s="24">
        <v>4615</v>
      </c>
      <c r="H43" s="24">
        <v>4156.08</v>
      </c>
      <c r="I43" s="25">
        <f t="shared" si="0"/>
        <v>90.055904658721559</v>
      </c>
      <c r="J43" s="25">
        <f t="shared" si="1"/>
        <v>90.055904658721559</v>
      </c>
    </row>
    <row r="44" spans="1:10" s="3" customFormat="1" ht="17.25">
      <c r="A44" s="19" t="s">
        <v>102</v>
      </c>
      <c r="B44" s="19"/>
      <c r="C44" s="19" t="s">
        <v>95</v>
      </c>
      <c r="D44" s="19"/>
      <c r="E44" s="19" t="s">
        <v>96</v>
      </c>
      <c r="F44" s="20">
        <f>+F45</f>
        <v>1678</v>
      </c>
      <c r="G44" s="20">
        <f>+G45</f>
        <v>1678</v>
      </c>
      <c r="H44" s="20">
        <f>+H45</f>
        <v>394.73</v>
      </c>
      <c r="I44" s="21">
        <f t="shared" si="0"/>
        <v>23.523837902264603</v>
      </c>
      <c r="J44" s="21">
        <f t="shared" si="1"/>
        <v>23.523837902264603</v>
      </c>
    </row>
    <row r="45" spans="1:10" s="22" customFormat="1" ht="12.75">
      <c r="B45" s="23"/>
      <c r="C45" s="23"/>
      <c r="D45" s="23" t="s">
        <v>98</v>
      </c>
      <c r="E45" s="23" t="s">
        <v>99</v>
      </c>
      <c r="F45" s="24">
        <v>1678</v>
      </c>
      <c r="G45" s="24">
        <v>1678</v>
      </c>
      <c r="H45" s="24">
        <v>394.73</v>
      </c>
      <c r="I45" s="25">
        <f t="shared" si="0"/>
        <v>23.523837902264603</v>
      </c>
      <c r="J45" s="25">
        <f t="shared" si="1"/>
        <v>23.523837902264603</v>
      </c>
    </row>
    <row r="46" spans="1:10" s="3" customFormat="1" ht="17.25">
      <c r="A46" s="19" t="s">
        <v>107</v>
      </c>
      <c r="B46" s="19"/>
      <c r="C46" s="19" t="s">
        <v>100</v>
      </c>
      <c r="D46" s="19"/>
      <c r="E46" s="19" t="s">
        <v>101</v>
      </c>
      <c r="F46" s="20">
        <f>+F47</f>
        <v>7000</v>
      </c>
      <c r="G46" s="20">
        <f>+G47</f>
        <v>7000</v>
      </c>
      <c r="H46" s="20">
        <f>+H47</f>
        <v>6764.78</v>
      </c>
      <c r="I46" s="21">
        <f t="shared" si="0"/>
        <v>96.639714285714291</v>
      </c>
      <c r="J46" s="21">
        <f t="shared" si="1"/>
        <v>96.639714285714291</v>
      </c>
    </row>
    <row r="47" spans="1:10" s="22" customFormat="1" ht="12.75">
      <c r="B47" s="23"/>
      <c r="C47" s="23"/>
      <c r="D47" s="23" t="s">
        <v>103</v>
      </c>
      <c r="E47" s="23" t="s">
        <v>104</v>
      </c>
      <c r="F47" s="24">
        <v>7000</v>
      </c>
      <c r="G47" s="24">
        <v>7000</v>
      </c>
      <c r="H47" s="24">
        <v>6764.78</v>
      </c>
      <c r="I47" s="25">
        <f t="shared" si="0"/>
        <v>96.639714285714291</v>
      </c>
      <c r="J47" s="25">
        <f t="shared" si="1"/>
        <v>96.639714285714291</v>
      </c>
    </row>
    <row r="48" spans="1:10" s="3" customFormat="1" ht="17.25">
      <c r="A48" s="19" t="s">
        <v>112</v>
      </c>
      <c r="B48" s="19"/>
      <c r="C48" s="19" t="s">
        <v>105</v>
      </c>
      <c r="D48" s="19"/>
      <c r="E48" s="19" t="s">
        <v>106</v>
      </c>
      <c r="F48" s="20">
        <f>+F49</f>
        <v>40920</v>
      </c>
      <c r="G48" s="20">
        <f>+G49</f>
        <v>40920</v>
      </c>
      <c r="H48" s="20">
        <f>+H49</f>
        <v>36893.21</v>
      </c>
      <c r="I48" s="21">
        <f t="shared" si="0"/>
        <v>90.159359726295207</v>
      </c>
      <c r="J48" s="21">
        <f t="shared" si="1"/>
        <v>90.159359726295207</v>
      </c>
    </row>
    <row r="49" spans="1:10" s="22" customFormat="1" ht="12.75">
      <c r="B49" s="23"/>
      <c r="C49" s="23"/>
      <c r="D49" s="23" t="s">
        <v>108</v>
      </c>
      <c r="E49" s="23" t="s">
        <v>109</v>
      </c>
      <c r="F49" s="24">
        <v>40920</v>
      </c>
      <c r="G49" s="24">
        <v>40920</v>
      </c>
      <c r="H49" s="24">
        <v>36893.21</v>
      </c>
      <c r="I49" s="25">
        <f t="shared" si="0"/>
        <v>90.159359726295207</v>
      </c>
      <c r="J49" s="25">
        <f t="shared" si="1"/>
        <v>90.159359726295207</v>
      </c>
    </row>
    <row r="50" spans="1:10" s="3" customFormat="1" ht="17.25">
      <c r="A50" s="19" t="s">
        <v>117</v>
      </c>
      <c r="B50" s="19"/>
      <c r="C50" s="19" t="s">
        <v>110</v>
      </c>
      <c r="D50" s="19"/>
      <c r="E50" s="19" t="s">
        <v>111</v>
      </c>
      <c r="F50" s="20">
        <f>+F51</f>
        <v>9207</v>
      </c>
      <c r="G50" s="20">
        <f>+G51</f>
        <v>9207</v>
      </c>
      <c r="H50" s="20">
        <f>+H51</f>
        <v>8944.6</v>
      </c>
      <c r="I50" s="21">
        <f t="shared" si="0"/>
        <v>97.149994569349403</v>
      </c>
      <c r="J50" s="21">
        <f t="shared" si="1"/>
        <v>97.149994569349403</v>
      </c>
    </row>
    <row r="51" spans="1:10" s="22" customFormat="1" ht="12.75">
      <c r="B51" s="23"/>
      <c r="C51" s="23"/>
      <c r="D51" s="23" t="s">
        <v>113</v>
      </c>
      <c r="E51" s="23" t="s">
        <v>114</v>
      </c>
      <c r="F51" s="24">
        <v>9207</v>
      </c>
      <c r="G51" s="24">
        <v>9207</v>
      </c>
      <c r="H51" s="24">
        <v>8944.6</v>
      </c>
      <c r="I51" s="25">
        <f t="shared" si="0"/>
        <v>97.149994569349403</v>
      </c>
      <c r="J51" s="25">
        <f t="shared" si="1"/>
        <v>97.149994569349403</v>
      </c>
    </row>
    <row r="52" spans="1:10" s="3" customFormat="1" ht="17.25">
      <c r="A52" s="19" t="s">
        <v>122</v>
      </c>
      <c r="B52" s="19"/>
      <c r="C52" s="19" t="s">
        <v>115</v>
      </c>
      <c r="D52" s="19"/>
      <c r="E52" s="19" t="s">
        <v>116</v>
      </c>
      <c r="F52" s="20">
        <f>+F53</f>
        <v>200</v>
      </c>
      <c r="G52" s="20">
        <f>+G53</f>
        <v>200</v>
      </c>
      <c r="H52" s="20">
        <f>+H53</f>
        <v>167.44</v>
      </c>
      <c r="I52" s="21">
        <f t="shared" si="0"/>
        <v>83.72</v>
      </c>
      <c r="J52" s="21">
        <f t="shared" si="1"/>
        <v>83.72</v>
      </c>
    </row>
    <row r="53" spans="1:10" s="22" customFormat="1" ht="12.75">
      <c r="B53" s="23"/>
      <c r="C53" s="23"/>
      <c r="D53" s="23" t="s">
        <v>118</v>
      </c>
      <c r="E53" s="23" t="s">
        <v>119</v>
      </c>
      <c r="F53" s="24">
        <v>200</v>
      </c>
      <c r="G53" s="24">
        <v>200</v>
      </c>
      <c r="H53" s="24">
        <v>167.44</v>
      </c>
      <c r="I53" s="25">
        <f t="shared" si="0"/>
        <v>83.72</v>
      </c>
      <c r="J53" s="25">
        <f t="shared" si="1"/>
        <v>83.72</v>
      </c>
    </row>
    <row r="54" spans="1:10" s="11" customFormat="1" ht="15.75">
      <c r="A54" s="16" t="s">
        <v>125</v>
      </c>
      <c r="B54" s="16"/>
      <c r="C54" s="16" t="s">
        <v>120</v>
      </c>
      <c r="D54" s="16"/>
      <c r="E54" s="16" t="s">
        <v>121</v>
      </c>
      <c r="F54" s="17">
        <f>+F55+F57+F59+F61+F63+F65+F67+F69+F71+F73+F75</f>
        <v>1360698</v>
      </c>
      <c r="G54" s="17">
        <f>+G55+G57+G59+G61+G63+G65+G67+G69+G71+G73+G75</f>
        <v>1360698</v>
      </c>
      <c r="H54" s="17">
        <f>+H55+H57+H59+H61+H63+H65+H67+H69+H71+H73+H75</f>
        <v>1125316.81</v>
      </c>
      <c r="I54" s="18">
        <f t="shared" si="0"/>
        <v>82.701437791486427</v>
      </c>
      <c r="J54" s="18">
        <f t="shared" si="1"/>
        <v>82.701437791486427</v>
      </c>
    </row>
    <row r="55" spans="1:10" s="3" customFormat="1" ht="17.25">
      <c r="A55" s="19" t="s">
        <v>130</v>
      </c>
      <c r="B55" s="19"/>
      <c r="C55" s="19" t="s">
        <v>123</v>
      </c>
      <c r="D55" s="19"/>
      <c r="E55" s="19" t="s">
        <v>124</v>
      </c>
      <c r="F55" s="20">
        <f>+F56</f>
        <v>25104</v>
      </c>
      <c r="G55" s="20">
        <f>+G56</f>
        <v>25104</v>
      </c>
      <c r="H55" s="20">
        <f>+H56</f>
        <v>12229.26</v>
      </c>
      <c r="I55" s="21">
        <f t="shared" si="0"/>
        <v>48.714388145315489</v>
      </c>
      <c r="J55" s="21">
        <f t="shared" si="1"/>
        <v>48.714388145315489</v>
      </c>
    </row>
    <row r="56" spans="1:10" s="22" customFormat="1" ht="12.75">
      <c r="B56" s="23"/>
      <c r="C56" s="23"/>
      <c r="D56" s="23" t="s">
        <v>126</v>
      </c>
      <c r="E56" s="23" t="s">
        <v>127</v>
      </c>
      <c r="F56" s="24">
        <v>25104</v>
      </c>
      <c r="G56" s="24">
        <v>25104</v>
      </c>
      <c r="H56" s="24">
        <v>12229.26</v>
      </c>
      <c r="I56" s="25">
        <f t="shared" si="0"/>
        <v>48.714388145315489</v>
      </c>
      <c r="J56" s="25">
        <f t="shared" si="1"/>
        <v>48.714388145315489</v>
      </c>
    </row>
    <row r="57" spans="1:10" s="3" customFormat="1" ht="17.25">
      <c r="A57" s="19" t="s">
        <v>135</v>
      </c>
      <c r="B57" s="19"/>
      <c r="C57" s="19" t="s">
        <v>128</v>
      </c>
      <c r="D57" s="19"/>
      <c r="E57" s="19" t="s">
        <v>129</v>
      </c>
      <c r="F57" s="20">
        <f>+F58</f>
        <v>120000</v>
      </c>
      <c r="G57" s="20">
        <f>+G58</f>
        <v>120000</v>
      </c>
      <c r="H57" s="20">
        <f>+H58</f>
        <v>153496.85999999999</v>
      </c>
      <c r="I57" s="21">
        <f t="shared" si="0"/>
        <v>127.91404999999997</v>
      </c>
      <c r="J57" s="21">
        <f t="shared" si="1"/>
        <v>127.91404999999997</v>
      </c>
    </row>
    <row r="58" spans="1:10" s="22" customFormat="1" ht="12.75">
      <c r="B58" s="23"/>
      <c r="C58" s="23"/>
      <c r="D58" s="23" t="s">
        <v>131</v>
      </c>
      <c r="E58" s="23" t="s">
        <v>132</v>
      </c>
      <c r="F58" s="24">
        <v>120000</v>
      </c>
      <c r="G58" s="24">
        <v>120000</v>
      </c>
      <c r="H58" s="24">
        <v>153496.85999999999</v>
      </c>
      <c r="I58" s="25">
        <f t="shared" si="0"/>
        <v>127.91404999999997</v>
      </c>
      <c r="J58" s="25">
        <f t="shared" si="1"/>
        <v>127.91404999999997</v>
      </c>
    </row>
    <row r="59" spans="1:10" s="3" customFormat="1" ht="17.25">
      <c r="A59" s="19" t="s">
        <v>140</v>
      </c>
      <c r="B59" s="19"/>
      <c r="C59" s="19" t="s">
        <v>133</v>
      </c>
      <c r="D59" s="19"/>
      <c r="E59" s="19" t="s">
        <v>134</v>
      </c>
      <c r="F59" s="20">
        <f>+F60</f>
        <v>121000</v>
      </c>
      <c r="G59" s="20">
        <f>+G60</f>
        <v>121000</v>
      </c>
      <c r="H59" s="20">
        <f>+H60</f>
        <v>84827.59</v>
      </c>
      <c r="I59" s="21">
        <f t="shared" si="0"/>
        <v>70.105446280991728</v>
      </c>
      <c r="J59" s="21">
        <f t="shared" si="1"/>
        <v>70.105446280991728</v>
      </c>
    </row>
    <row r="60" spans="1:10" s="22" customFormat="1" ht="12.75">
      <c r="B60" s="23"/>
      <c r="C60" s="23"/>
      <c r="D60" s="23" t="s">
        <v>136</v>
      </c>
      <c r="E60" s="23" t="s">
        <v>137</v>
      </c>
      <c r="F60" s="24">
        <v>121000</v>
      </c>
      <c r="G60" s="24">
        <v>121000</v>
      </c>
      <c r="H60" s="24">
        <v>84827.59</v>
      </c>
      <c r="I60" s="25">
        <f t="shared" si="0"/>
        <v>70.105446280991728</v>
      </c>
      <c r="J60" s="25">
        <f t="shared" si="1"/>
        <v>70.105446280991728</v>
      </c>
    </row>
    <row r="61" spans="1:10" s="3" customFormat="1" ht="17.25">
      <c r="A61" s="19" t="s">
        <v>143</v>
      </c>
      <c r="B61" s="19"/>
      <c r="C61" s="19" t="s">
        <v>138</v>
      </c>
      <c r="D61" s="19"/>
      <c r="E61" s="19" t="s">
        <v>139</v>
      </c>
      <c r="F61" s="20">
        <f>+F62</f>
        <v>25000</v>
      </c>
      <c r="G61" s="20">
        <f>+G62</f>
        <v>25000</v>
      </c>
      <c r="H61" s="20">
        <f>+H62</f>
        <v>0</v>
      </c>
      <c r="I61" s="21">
        <f t="shared" si="0"/>
        <v>0</v>
      </c>
      <c r="J61" s="21">
        <f t="shared" si="1"/>
        <v>0</v>
      </c>
    </row>
    <row r="62" spans="1:10" s="22" customFormat="1" ht="12.75">
      <c r="B62" s="23"/>
      <c r="C62" s="23"/>
      <c r="D62" s="23" t="s">
        <v>126</v>
      </c>
      <c r="E62" s="23" t="s">
        <v>127</v>
      </c>
      <c r="F62" s="24">
        <v>25000</v>
      </c>
      <c r="G62" s="24">
        <v>25000</v>
      </c>
      <c r="H62" s="24">
        <v>0</v>
      </c>
      <c r="I62" s="25">
        <f t="shared" si="0"/>
        <v>0</v>
      </c>
      <c r="J62" s="25">
        <f t="shared" si="1"/>
        <v>0</v>
      </c>
    </row>
    <row r="63" spans="1:10" s="3" customFormat="1" ht="17.25">
      <c r="A63" s="19" t="s">
        <v>146</v>
      </c>
      <c r="B63" s="19"/>
      <c r="C63" s="19" t="s">
        <v>141</v>
      </c>
      <c r="D63" s="19"/>
      <c r="E63" s="19" t="s">
        <v>142</v>
      </c>
      <c r="F63" s="20">
        <f>+F64</f>
        <v>559446</v>
      </c>
      <c r="G63" s="20">
        <f>+G64</f>
        <v>559446</v>
      </c>
      <c r="H63" s="20">
        <f>+H64</f>
        <v>406266.82</v>
      </c>
      <c r="I63" s="21">
        <f t="shared" si="0"/>
        <v>72.619487850480652</v>
      </c>
      <c r="J63" s="21">
        <f t="shared" si="1"/>
        <v>72.619487850480652</v>
      </c>
    </row>
    <row r="64" spans="1:10" s="22" customFormat="1" ht="12.75">
      <c r="B64" s="23"/>
      <c r="C64" s="23"/>
      <c r="D64" s="23" t="s">
        <v>126</v>
      </c>
      <c r="E64" s="23" t="s">
        <v>127</v>
      </c>
      <c r="F64" s="24">
        <v>559446</v>
      </c>
      <c r="G64" s="24">
        <v>559446</v>
      </c>
      <c r="H64" s="24">
        <v>406266.82</v>
      </c>
      <c r="I64" s="25">
        <f t="shared" si="0"/>
        <v>72.619487850480652</v>
      </c>
      <c r="J64" s="25">
        <f t="shared" si="1"/>
        <v>72.619487850480652</v>
      </c>
    </row>
    <row r="65" spans="1:10" s="3" customFormat="1" ht="17.25">
      <c r="A65" s="19" t="s">
        <v>149</v>
      </c>
      <c r="B65" s="19"/>
      <c r="C65" s="19" t="s">
        <v>144</v>
      </c>
      <c r="D65" s="19"/>
      <c r="E65" s="19" t="s">
        <v>145</v>
      </c>
      <c r="F65" s="20">
        <f>+F66</f>
        <v>19276</v>
      </c>
      <c r="G65" s="20">
        <f>+G66</f>
        <v>19276</v>
      </c>
      <c r="H65" s="20">
        <f>+H66</f>
        <v>19276</v>
      </c>
      <c r="I65" s="21">
        <f t="shared" si="0"/>
        <v>100</v>
      </c>
      <c r="J65" s="21">
        <f t="shared" si="1"/>
        <v>100</v>
      </c>
    </row>
    <row r="66" spans="1:10" s="22" customFormat="1" ht="12.75">
      <c r="B66" s="23"/>
      <c r="C66" s="23"/>
      <c r="D66" s="23" t="s">
        <v>126</v>
      </c>
      <c r="E66" s="23" t="s">
        <v>127</v>
      </c>
      <c r="F66" s="24">
        <v>19276</v>
      </c>
      <c r="G66" s="24">
        <v>19276</v>
      </c>
      <c r="H66" s="24">
        <v>19276</v>
      </c>
      <c r="I66" s="25">
        <f t="shared" si="0"/>
        <v>100</v>
      </c>
      <c r="J66" s="25">
        <f t="shared" si="1"/>
        <v>100</v>
      </c>
    </row>
    <row r="67" spans="1:10" s="3" customFormat="1" ht="17.25">
      <c r="A67" s="19" t="s">
        <v>150</v>
      </c>
      <c r="B67" s="19"/>
      <c r="C67" s="19" t="s">
        <v>147</v>
      </c>
      <c r="D67" s="19"/>
      <c r="E67" s="19" t="s">
        <v>148</v>
      </c>
      <c r="F67" s="20">
        <f>+F68</f>
        <v>197000</v>
      </c>
      <c r="G67" s="20">
        <f>+G68</f>
        <v>197000</v>
      </c>
      <c r="H67" s="20">
        <f>+H68</f>
        <v>198206.56</v>
      </c>
      <c r="I67" s="21">
        <f t="shared" ref="I67:I130" si="2">IF(F67&lt;&gt;0,H67/F67*100,"**.**")</f>
        <v>100.61246700507613</v>
      </c>
      <c r="J67" s="21">
        <f t="shared" ref="J67:J130" si="3">IF(G67&lt;&gt;0,H67/G67*100,"**.**")</f>
        <v>100.61246700507613</v>
      </c>
    </row>
    <row r="68" spans="1:10" s="22" customFormat="1" ht="12.75">
      <c r="B68" s="23"/>
      <c r="C68" s="23"/>
      <c r="D68" s="23" t="s">
        <v>126</v>
      </c>
      <c r="E68" s="23" t="s">
        <v>127</v>
      </c>
      <c r="F68" s="24">
        <v>197000</v>
      </c>
      <c r="G68" s="24">
        <v>197000</v>
      </c>
      <c r="H68" s="24">
        <v>198206.56</v>
      </c>
      <c r="I68" s="25">
        <f t="shared" si="2"/>
        <v>100.61246700507613</v>
      </c>
      <c r="J68" s="25">
        <f t="shared" si="3"/>
        <v>100.61246700507613</v>
      </c>
    </row>
    <row r="69" spans="1:10" s="3" customFormat="1" ht="17.25">
      <c r="A69" s="19" t="s">
        <v>153</v>
      </c>
      <c r="B69" s="19"/>
      <c r="C69" s="19" t="s">
        <v>151</v>
      </c>
      <c r="D69" s="19"/>
      <c r="E69" s="19" t="s">
        <v>152</v>
      </c>
      <c r="F69" s="20">
        <f>+F70</f>
        <v>47670</v>
      </c>
      <c r="G69" s="20">
        <f>+G70</f>
        <v>47670</v>
      </c>
      <c r="H69" s="20">
        <f>+H70</f>
        <v>47670</v>
      </c>
      <c r="I69" s="21">
        <f t="shared" si="2"/>
        <v>100</v>
      </c>
      <c r="J69" s="21">
        <f t="shared" si="3"/>
        <v>100</v>
      </c>
    </row>
    <row r="70" spans="1:10" s="22" customFormat="1" ht="12.75">
      <c r="B70" s="23"/>
      <c r="C70" s="23"/>
      <c r="D70" s="23" t="s">
        <v>126</v>
      </c>
      <c r="E70" s="23" t="s">
        <v>127</v>
      </c>
      <c r="F70" s="24">
        <v>47670</v>
      </c>
      <c r="G70" s="24">
        <v>47670</v>
      </c>
      <c r="H70" s="24">
        <v>47670</v>
      </c>
      <c r="I70" s="25">
        <f t="shared" si="2"/>
        <v>100</v>
      </c>
      <c r="J70" s="25">
        <f t="shared" si="3"/>
        <v>100</v>
      </c>
    </row>
    <row r="71" spans="1:10" s="3" customFormat="1" ht="17.25">
      <c r="A71" s="19" t="s">
        <v>155</v>
      </c>
      <c r="B71" s="19"/>
      <c r="C71" s="19" t="s">
        <v>154</v>
      </c>
      <c r="D71" s="19"/>
      <c r="E71" s="19" t="s">
        <v>503</v>
      </c>
      <c r="F71" s="20">
        <f>+F72</f>
        <v>207176</v>
      </c>
      <c r="G71" s="20">
        <f>+G72</f>
        <v>207176</v>
      </c>
      <c r="H71" s="20">
        <f>+H72</f>
        <v>203343.72</v>
      </c>
      <c r="I71" s="21">
        <f t="shared" si="2"/>
        <v>98.150229756342426</v>
      </c>
      <c r="J71" s="21">
        <f t="shared" si="3"/>
        <v>98.150229756342426</v>
      </c>
    </row>
    <row r="72" spans="1:10" s="22" customFormat="1" ht="12.75">
      <c r="B72" s="23"/>
      <c r="C72" s="23"/>
      <c r="D72" s="23" t="s">
        <v>126</v>
      </c>
      <c r="E72" s="23" t="s">
        <v>127</v>
      </c>
      <c r="F72" s="24">
        <v>207176</v>
      </c>
      <c r="G72" s="24">
        <v>207176</v>
      </c>
      <c r="H72" s="24">
        <v>203343.72</v>
      </c>
      <c r="I72" s="25">
        <f t="shared" si="2"/>
        <v>98.150229756342426</v>
      </c>
      <c r="J72" s="25">
        <f t="shared" si="3"/>
        <v>98.150229756342426</v>
      </c>
    </row>
    <row r="73" spans="1:10" s="3" customFormat="1" ht="17.25">
      <c r="A73" s="19" t="s">
        <v>156</v>
      </c>
      <c r="B73" s="19"/>
      <c r="C73" s="19" t="s">
        <v>157</v>
      </c>
      <c r="D73" s="19"/>
      <c r="E73" s="19" t="s">
        <v>158</v>
      </c>
      <c r="F73" s="20">
        <f>+F74</f>
        <v>27360</v>
      </c>
      <c r="G73" s="20">
        <f>+G74</f>
        <v>27360</v>
      </c>
      <c r="H73" s="20">
        <f>+H74</f>
        <v>0</v>
      </c>
      <c r="I73" s="21">
        <f t="shared" si="2"/>
        <v>0</v>
      </c>
      <c r="J73" s="21">
        <f t="shared" si="3"/>
        <v>0</v>
      </c>
    </row>
    <row r="74" spans="1:10" s="22" customFormat="1" ht="12.75">
      <c r="B74" s="23"/>
      <c r="C74" s="23"/>
      <c r="D74" s="23" t="s">
        <v>126</v>
      </c>
      <c r="E74" s="23" t="s">
        <v>127</v>
      </c>
      <c r="F74" s="24">
        <v>27360</v>
      </c>
      <c r="G74" s="24">
        <v>27360</v>
      </c>
      <c r="H74" s="24">
        <v>0</v>
      </c>
      <c r="I74" s="25">
        <f t="shared" si="2"/>
        <v>0</v>
      </c>
      <c r="J74" s="25">
        <f t="shared" si="3"/>
        <v>0</v>
      </c>
    </row>
    <row r="75" spans="1:10" s="3" customFormat="1" ht="17.25">
      <c r="A75" s="19" t="s">
        <v>159</v>
      </c>
      <c r="B75" s="19"/>
      <c r="C75" s="19" t="s">
        <v>518</v>
      </c>
      <c r="D75" s="19"/>
      <c r="E75" s="19" t="s">
        <v>519</v>
      </c>
      <c r="F75" s="20">
        <f>+F76</f>
        <v>11666</v>
      </c>
      <c r="G75" s="20">
        <f>+G76</f>
        <v>11666</v>
      </c>
      <c r="H75" s="20">
        <f>+H76</f>
        <v>0</v>
      </c>
      <c r="I75" s="21">
        <f t="shared" si="2"/>
        <v>0</v>
      </c>
      <c r="J75" s="21">
        <f t="shared" si="3"/>
        <v>0</v>
      </c>
    </row>
    <row r="76" spans="1:10" s="22" customFormat="1" ht="12.75">
      <c r="B76" s="23"/>
      <c r="C76" s="23"/>
      <c r="D76" s="23" t="s">
        <v>126</v>
      </c>
      <c r="E76" s="23" t="s">
        <v>127</v>
      </c>
      <c r="F76" s="24">
        <v>11666</v>
      </c>
      <c r="G76" s="24">
        <v>11666</v>
      </c>
      <c r="H76" s="24">
        <v>0</v>
      </c>
      <c r="I76" s="25">
        <f t="shared" si="2"/>
        <v>0</v>
      </c>
      <c r="J76" s="25">
        <f t="shared" si="3"/>
        <v>0</v>
      </c>
    </row>
    <row r="77" spans="1:10" s="11" customFormat="1" ht="15.75">
      <c r="A77" s="16" t="s">
        <v>160</v>
      </c>
      <c r="B77" s="16"/>
      <c r="C77" s="16" t="s">
        <v>168</v>
      </c>
      <c r="D77" s="16"/>
      <c r="E77" s="16" t="s">
        <v>169</v>
      </c>
      <c r="F77" s="17">
        <f>+F78+F80+F82+F84+F86+F89+F91+F95+F97+F100+F102+F104+F106+F108+F111+F113+F115+F118+F126+F128+F130+F132+F134+F136+F138+F140+F142+F144+F146+F148+F150+F152</f>
        <v>4176441</v>
      </c>
      <c r="G77" s="17">
        <f>+G78+G80+G82+G84+G86+G89+G91+G95+G97+G100+G102+G104+G106+G108+G111+G113+G115+G118+G126+G128+G130+G132+G134+G136+G138+G140+G142+G144+G146+G148+G150+G152</f>
        <v>4176441</v>
      </c>
      <c r="H77" s="17">
        <f>+H78+H80+H82+H84+H86+H89+H91+H95+H97+H100+H102+H104+H106+H108+H111+H113+H115+H118+H126+H128+H130+H132+H134+H136+H138+H140+H142+H144+H146+H148+H150+H152</f>
        <v>2195650.7600000002</v>
      </c>
      <c r="I77" s="18">
        <f t="shared" si="2"/>
        <v>52.5722920544071</v>
      </c>
      <c r="J77" s="18">
        <f t="shared" si="3"/>
        <v>52.5722920544071</v>
      </c>
    </row>
    <row r="78" spans="1:10" s="3" customFormat="1" ht="17.25">
      <c r="A78" s="19" t="s">
        <v>161</v>
      </c>
      <c r="B78" s="19"/>
      <c r="C78" s="19" t="s">
        <v>171</v>
      </c>
      <c r="D78" s="19"/>
      <c r="E78" s="19" t="s">
        <v>82</v>
      </c>
      <c r="F78" s="20">
        <f>+F79</f>
        <v>610000</v>
      </c>
      <c r="G78" s="20">
        <f>+G79</f>
        <v>610000</v>
      </c>
      <c r="H78" s="20">
        <f>+H79</f>
        <v>590046.31999999995</v>
      </c>
      <c r="I78" s="21">
        <f t="shared" si="2"/>
        <v>96.728904918032782</v>
      </c>
      <c r="J78" s="21">
        <f t="shared" si="3"/>
        <v>96.728904918032782</v>
      </c>
    </row>
    <row r="79" spans="1:10" s="22" customFormat="1" ht="12.75">
      <c r="B79" s="23"/>
      <c r="C79" s="23"/>
      <c r="D79" s="23" t="s">
        <v>84</v>
      </c>
      <c r="E79" s="23" t="s">
        <v>82</v>
      </c>
      <c r="F79" s="24">
        <v>610000</v>
      </c>
      <c r="G79" s="24">
        <v>610000</v>
      </c>
      <c r="H79" s="24">
        <v>590046.31999999995</v>
      </c>
      <c r="I79" s="25">
        <f t="shared" si="2"/>
        <v>96.728904918032782</v>
      </c>
      <c r="J79" s="25">
        <f t="shared" si="3"/>
        <v>96.728904918032782</v>
      </c>
    </row>
    <row r="80" spans="1:10" s="3" customFormat="1" ht="17.25">
      <c r="A80" s="19" t="s">
        <v>162</v>
      </c>
      <c r="B80" s="19"/>
      <c r="C80" s="19" t="s">
        <v>173</v>
      </c>
      <c r="D80" s="19"/>
      <c r="E80" s="19" t="s">
        <v>86</v>
      </c>
      <c r="F80" s="20">
        <f>+F81</f>
        <v>360000</v>
      </c>
      <c r="G80" s="20">
        <f>+G81</f>
        <v>360000</v>
      </c>
      <c r="H80" s="20">
        <f>+H81</f>
        <v>262113.54</v>
      </c>
      <c r="I80" s="21">
        <f t="shared" si="2"/>
        <v>72.809316666666675</v>
      </c>
      <c r="J80" s="21">
        <f t="shared" si="3"/>
        <v>72.809316666666675</v>
      </c>
    </row>
    <row r="81" spans="1:10" s="22" customFormat="1" ht="12.75">
      <c r="B81" s="23"/>
      <c r="C81" s="23"/>
      <c r="D81" s="23" t="s">
        <v>88</v>
      </c>
      <c r="E81" s="23" t="s">
        <v>89</v>
      </c>
      <c r="F81" s="24">
        <v>360000</v>
      </c>
      <c r="G81" s="24">
        <v>360000</v>
      </c>
      <c r="H81" s="24">
        <v>262113.54</v>
      </c>
      <c r="I81" s="25">
        <f t="shared" si="2"/>
        <v>72.809316666666675</v>
      </c>
      <c r="J81" s="25">
        <f t="shared" si="3"/>
        <v>72.809316666666675</v>
      </c>
    </row>
    <row r="82" spans="1:10" s="3" customFormat="1" ht="17.25">
      <c r="A82" s="19" t="s">
        <v>163</v>
      </c>
      <c r="B82" s="19"/>
      <c r="C82" s="19" t="s">
        <v>175</v>
      </c>
      <c r="D82" s="19"/>
      <c r="E82" s="19" t="s">
        <v>176</v>
      </c>
      <c r="F82" s="20">
        <f>+F83</f>
        <v>3000</v>
      </c>
      <c r="G82" s="20">
        <f>+G83</f>
        <v>3000</v>
      </c>
      <c r="H82" s="20">
        <f>+H83</f>
        <v>3936.02</v>
      </c>
      <c r="I82" s="21">
        <f t="shared" si="2"/>
        <v>131.20066666666668</v>
      </c>
      <c r="J82" s="21">
        <f t="shared" si="3"/>
        <v>131.20066666666668</v>
      </c>
    </row>
    <row r="83" spans="1:10" s="22" customFormat="1" ht="12.75">
      <c r="B83" s="23"/>
      <c r="C83" s="23"/>
      <c r="D83" s="23" t="s">
        <v>178</v>
      </c>
      <c r="E83" s="23" t="s">
        <v>179</v>
      </c>
      <c r="F83" s="24">
        <v>3000</v>
      </c>
      <c r="G83" s="24">
        <v>3000</v>
      </c>
      <c r="H83" s="24">
        <v>3936.02</v>
      </c>
      <c r="I83" s="25">
        <f t="shared" si="2"/>
        <v>131.20066666666668</v>
      </c>
      <c r="J83" s="25">
        <f t="shared" si="3"/>
        <v>131.20066666666668</v>
      </c>
    </row>
    <row r="84" spans="1:10" s="3" customFormat="1" ht="17.25">
      <c r="A84" s="19" t="s">
        <v>164</v>
      </c>
      <c r="B84" s="19"/>
      <c r="C84" s="19" t="s">
        <v>180</v>
      </c>
      <c r="D84" s="19"/>
      <c r="E84" s="19" t="s">
        <v>181</v>
      </c>
      <c r="F84" s="20">
        <f>+F85</f>
        <v>82360</v>
      </c>
      <c r="G84" s="20">
        <f>+G85</f>
        <v>82360</v>
      </c>
      <c r="H84" s="20">
        <f>+H85</f>
        <v>66803.350000000006</v>
      </c>
      <c r="I84" s="21">
        <f t="shared" si="2"/>
        <v>81.111401165614382</v>
      </c>
      <c r="J84" s="21">
        <f t="shared" si="3"/>
        <v>81.111401165614382</v>
      </c>
    </row>
    <row r="85" spans="1:10" s="22" customFormat="1" ht="12.75">
      <c r="B85" s="23"/>
      <c r="C85" s="23"/>
      <c r="D85" s="23" t="s">
        <v>183</v>
      </c>
      <c r="E85" s="23" t="s">
        <v>184</v>
      </c>
      <c r="F85" s="24">
        <v>82360</v>
      </c>
      <c r="G85" s="24">
        <v>82360</v>
      </c>
      <c r="H85" s="24">
        <v>66803.350000000006</v>
      </c>
      <c r="I85" s="25">
        <f t="shared" si="2"/>
        <v>81.111401165614382</v>
      </c>
      <c r="J85" s="25">
        <f t="shared" si="3"/>
        <v>81.111401165614382</v>
      </c>
    </row>
    <row r="86" spans="1:10" s="3" customFormat="1" ht="17.25">
      <c r="A86" s="19" t="s">
        <v>165</v>
      </c>
      <c r="B86" s="19"/>
      <c r="C86" s="19" t="s">
        <v>185</v>
      </c>
      <c r="D86" s="19"/>
      <c r="E86" s="19" t="s">
        <v>186</v>
      </c>
      <c r="F86" s="20">
        <f>+F87+F88</f>
        <v>143110</v>
      </c>
      <c r="G86" s="20">
        <f>+G87+G88</f>
        <v>143110</v>
      </c>
      <c r="H86" s="20">
        <f>+H87+H88</f>
        <v>124450.43000000001</v>
      </c>
      <c r="I86" s="21">
        <f t="shared" si="2"/>
        <v>86.961379358535396</v>
      </c>
      <c r="J86" s="21">
        <f t="shared" si="3"/>
        <v>86.961379358535396</v>
      </c>
    </row>
    <row r="87" spans="1:10" s="22" customFormat="1" ht="12.75">
      <c r="B87" s="23"/>
      <c r="C87" s="23"/>
      <c r="D87" s="23" t="s">
        <v>188</v>
      </c>
      <c r="E87" s="23" t="s">
        <v>189</v>
      </c>
      <c r="F87" s="24">
        <v>143110</v>
      </c>
      <c r="G87" s="24">
        <v>143110</v>
      </c>
      <c r="H87" s="24">
        <v>124437.77</v>
      </c>
      <c r="I87" s="25">
        <f t="shared" si="2"/>
        <v>86.952533016560693</v>
      </c>
      <c r="J87" s="25">
        <f t="shared" si="3"/>
        <v>86.952533016560693</v>
      </c>
    </row>
    <row r="88" spans="1:10" s="22" customFormat="1" ht="12.75">
      <c r="B88" s="23"/>
      <c r="C88" s="23"/>
      <c r="D88" s="23" t="s">
        <v>190</v>
      </c>
      <c r="E88" s="23" t="s">
        <v>191</v>
      </c>
      <c r="F88" s="24">
        <v>0</v>
      </c>
      <c r="G88" s="24">
        <v>0</v>
      </c>
      <c r="H88" s="24">
        <v>12.66</v>
      </c>
      <c r="I88" s="25" t="str">
        <f t="shared" si="2"/>
        <v>**.**</v>
      </c>
      <c r="J88" s="25" t="str">
        <f t="shared" si="3"/>
        <v>**.**</v>
      </c>
    </row>
    <row r="89" spans="1:10" s="3" customFormat="1" ht="17.25">
      <c r="A89" s="19" t="s">
        <v>166</v>
      </c>
      <c r="B89" s="19"/>
      <c r="C89" s="19" t="s">
        <v>192</v>
      </c>
      <c r="D89" s="19"/>
      <c r="E89" s="19" t="s">
        <v>193</v>
      </c>
      <c r="F89" s="20">
        <f>+F90</f>
        <v>36320</v>
      </c>
      <c r="G89" s="20">
        <f>+G90</f>
        <v>36320</v>
      </c>
      <c r="H89" s="20">
        <f>+H90</f>
        <v>41949</v>
      </c>
      <c r="I89" s="21">
        <f t="shared" si="2"/>
        <v>115.49834801762115</v>
      </c>
      <c r="J89" s="21">
        <f t="shared" si="3"/>
        <v>115.49834801762115</v>
      </c>
    </row>
    <row r="90" spans="1:10" s="22" customFormat="1" ht="12.75">
      <c r="B90" s="23"/>
      <c r="C90" s="23"/>
      <c r="D90" s="23" t="s">
        <v>126</v>
      </c>
      <c r="E90" s="23" t="s">
        <v>127</v>
      </c>
      <c r="F90" s="24">
        <v>36320</v>
      </c>
      <c r="G90" s="24">
        <v>36320</v>
      </c>
      <c r="H90" s="24">
        <v>41949</v>
      </c>
      <c r="I90" s="25">
        <f t="shared" si="2"/>
        <v>115.49834801762115</v>
      </c>
      <c r="J90" s="25">
        <f t="shared" si="3"/>
        <v>115.49834801762115</v>
      </c>
    </row>
    <row r="91" spans="1:10" s="3" customFormat="1" ht="17.25">
      <c r="A91" s="19" t="s">
        <v>167</v>
      </c>
      <c r="B91" s="19"/>
      <c r="C91" s="19" t="s">
        <v>195</v>
      </c>
      <c r="D91" s="19"/>
      <c r="E91" s="19" t="s">
        <v>520</v>
      </c>
      <c r="F91" s="20">
        <f>+F92+F93+F94</f>
        <v>23070</v>
      </c>
      <c r="G91" s="20">
        <f>+G92+G93+G94</f>
        <v>23070</v>
      </c>
      <c r="H91" s="20">
        <f>+H92+H93+H94</f>
        <v>15257.88</v>
      </c>
      <c r="I91" s="21">
        <f t="shared" si="2"/>
        <v>66.137321196358897</v>
      </c>
      <c r="J91" s="21">
        <f t="shared" si="3"/>
        <v>66.137321196358897</v>
      </c>
    </row>
    <row r="92" spans="1:10" s="22" customFormat="1" ht="12.75">
      <c r="B92" s="23"/>
      <c r="C92" s="23"/>
      <c r="D92" s="23" t="s">
        <v>197</v>
      </c>
      <c r="E92" s="23" t="s">
        <v>198</v>
      </c>
      <c r="F92" s="24">
        <v>3070</v>
      </c>
      <c r="G92" s="24">
        <v>3070</v>
      </c>
      <c r="H92" s="24">
        <v>2751.91</v>
      </c>
      <c r="I92" s="25">
        <f t="shared" si="2"/>
        <v>89.638762214983714</v>
      </c>
      <c r="J92" s="25">
        <f t="shared" si="3"/>
        <v>89.638762214983714</v>
      </c>
    </row>
    <row r="93" spans="1:10" s="22" customFormat="1" ht="12.75">
      <c r="B93" s="23"/>
      <c r="C93" s="23"/>
      <c r="D93" s="23" t="s">
        <v>199</v>
      </c>
      <c r="E93" s="23" t="s">
        <v>504</v>
      </c>
      <c r="F93" s="24">
        <v>20000</v>
      </c>
      <c r="G93" s="24">
        <v>20000</v>
      </c>
      <c r="H93" s="24">
        <v>12253.58</v>
      </c>
      <c r="I93" s="25">
        <f t="shared" si="2"/>
        <v>61.267899999999997</v>
      </c>
      <c r="J93" s="25">
        <f t="shared" si="3"/>
        <v>61.267899999999997</v>
      </c>
    </row>
    <row r="94" spans="1:10" s="22" customFormat="1" ht="12.75">
      <c r="B94" s="23"/>
      <c r="C94" s="23"/>
      <c r="D94" s="23" t="s">
        <v>521</v>
      </c>
      <c r="E94" s="23" t="s">
        <v>522</v>
      </c>
      <c r="F94" s="24">
        <v>0</v>
      </c>
      <c r="G94" s="24">
        <v>0</v>
      </c>
      <c r="H94" s="24">
        <v>252.39</v>
      </c>
      <c r="I94" s="25" t="str">
        <f t="shared" si="2"/>
        <v>**.**</v>
      </c>
      <c r="J94" s="25" t="str">
        <f t="shared" si="3"/>
        <v>**.**</v>
      </c>
    </row>
    <row r="95" spans="1:10" s="3" customFormat="1" ht="17.25">
      <c r="A95" s="19" t="s">
        <v>170</v>
      </c>
      <c r="B95" s="19"/>
      <c r="C95" s="19" t="s">
        <v>200</v>
      </c>
      <c r="D95" s="19"/>
      <c r="E95" s="19" t="s">
        <v>201</v>
      </c>
      <c r="F95" s="20">
        <f>+F96</f>
        <v>800</v>
      </c>
      <c r="G95" s="20">
        <f>+G96</f>
        <v>800</v>
      </c>
      <c r="H95" s="20">
        <f>+H96</f>
        <v>1035.29</v>
      </c>
      <c r="I95" s="21">
        <f t="shared" si="2"/>
        <v>129.41125</v>
      </c>
      <c r="J95" s="21">
        <f t="shared" si="3"/>
        <v>129.41125</v>
      </c>
    </row>
    <row r="96" spans="1:10" s="22" customFormat="1" ht="12.75">
      <c r="B96" s="23"/>
      <c r="C96" s="23"/>
      <c r="D96" s="23" t="s">
        <v>203</v>
      </c>
      <c r="E96" s="23" t="s">
        <v>204</v>
      </c>
      <c r="F96" s="24">
        <v>800</v>
      </c>
      <c r="G96" s="24">
        <v>800</v>
      </c>
      <c r="H96" s="24">
        <v>1035.29</v>
      </c>
      <c r="I96" s="25">
        <f t="shared" si="2"/>
        <v>129.41125</v>
      </c>
      <c r="J96" s="25">
        <f t="shared" si="3"/>
        <v>129.41125</v>
      </c>
    </row>
    <row r="97" spans="1:10" s="3" customFormat="1" ht="17.25">
      <c r="A97" s="19" t="s">
        <v>172</v>
      </c>
      <c r="B97" s="19"/>
      <c r="C97" s="19" t="s">
        <v>205</v>
      </c>
      <c r="D97" s="19"/>
      <c r="E97" s="19" t="s">
        <v>206</v>
      </c>
      <c r="F97" s="20">
        <f>+F98+F99</f>
        <v>81000</v>
      </c>
      <c r="G97" s="20">
        <f>+G98+G99</f>
        <v>81000</v>
      </c>
      <c r="H97" s="20">
        <f>+H98+H99</f>
        <v>85988.55</v>
      </c>
      <c r="I97" s="21">
        <f t="shared" si="2"/>
        <v>106.15870370370371</v>
      </c>
      <c r="J97" s="21">
        <f t="shared" si="3"/>
        <v>106.15870370370371</v>
      </c>
    </row>
    <row r="98" spans="1:10" s="22" customFormat="1" ht="12.75">
      <c r="B98" s="23"/>
      <c r="C98" s="23"/>
      <c r="D98" s="23" t="s">
        <v>208</v>
      </c>
      <c r="E98" s="23" t="s">
        <v>209</v>
      </c>
      <c r="F98" s="24">
        <v>81000</v>
      </c>
      <c r="G98" s="24">
        <v>81000</v>
      </c>
      <c r="H98" s="24">
        <v>84625.75</v>
      </c>
      <c r="I98" s="25">
        <f t="shared" si="2"/>
        <v>104.47623456790123</v>
      </c>
      <c r="J98" s="25">
        <f t="shared" si="3"/>
        <v>104.47623456790123</v>
      </c>
    </row>
    <row r="99" spans="1:10" s="22" customFormat="1" ht="12.75">
      <c r="B99" s="23"/>
      <c r="C99" s="23"/>
      <c r="D99" s="23" t="s">
        <v>217</v>
      </c>
      <c r="E99" s="23" t="s">
        <v>218</v>
      </c>
      <c r="F99" s="24">
        <v>0</v>
      </c>
      <c r="G99" s="24">
        <v>0</v>
      </c>
      <c r="H99" s="24">
        <v>1362.8</v>
      </c>
      <c r="I99" s="25" t="str">
        <f t="shared" si="2"/>
        <v>**.**</v>
      </c>
      <c r="J99" s="25" t="str">
        <f t="shared" si="3"/>
        <v>**.**</v>
      </c>
    </row>
    <row r="100" spans="1:10" s="3" customFormat="1" ht="17.25">
      <c r="A100" s="19" t="s">
        <v>174</v>
      </c>
      <c r="B100" s="19"/>
      <c r="C100" s="19" t="s">
        <v>210</v>
      </c>
      <c r="D100" s="19"/>
      <c r="E100" s="19" t="s">
        <v>211</v>
      </c>
      <c r="F100" s="20">
        <f>+F101</f>
        <v>220000</v>
      </c>
      <c r="G100" s="20">
        <f>+G101</f>
        <v>220000</v>
      </c>
      <c r="H100" s="20">
        <f>+H101</f>
        <v>231863.78</v>
      </c>
      <c r="I100" s="21">
        <f t="shared" si="2"/>
        <v>105.39262727272727</v>
      </c>
      <c r="J100" s="21">
        <f t="shared" si="3"/>
        <v>105.39262727272727</v>
      </c>
    </row>
    <row r="101" spans="1:10" s="22" customFormat="1" ht="12.75">
      <c r="B101" s="23"/>
      <c r="C101" s="23"/>
      <c r="D101" s="23" t="s">
        <v>213</v>
      </c>
      <c r="E101" s="23" t="s">
        <v>523</v>
      </c>
      <c r="F101" s="24">
        <v>220000</v>
      </c>
      <c r="G101" s="24">
        <v>220000</v>
      </c>
      <c r="H101" s="24">
        <v>231863.78</v>
      </c>
      <c r="I101" s="25">
        <f t="shared" si="2"/>
        <v>105.39262727272727</v>
      </c>
      <c r="J101" s="25">
        <f t="shared" si="3"/>
        <v>105.39262727272727</v>
      </c>
    </row>
    <row r="102" spans="1:10" s="3" customFormat="1" ht="17.25">
      <c r="A102" s="19" t="s">
        <v>177</v>
      </c>
      <c r="B102" s="19"/>
      <c r="C102" s="19" t="s">
        <v>214</v>
      </c>
      <c r="D102" s="19"/>
      <c r="E102" s="19" t="s">
        <v>215</v>
      </c>
      <c r="F102" s="20">
        <f>+F103</f>
        <v>11000</v>
      </c>
      <c r="G102" s="20">
        <f>+G103</f>
        <v>11000</v>
      </c>
      <c r="H102" s="20">
        <f>+H103</f>
        <v>15165.57</v>
      </c>
      <c r="I102" s="21">
        <f t="shared" si="2"/>
        <v>137.86881818181817</v>
      </c>
      <c r="J102" s="21">
        <f t="shared" si="3"/>
        <v>137.86881818181817</v>
      </c>
    </row>
    <row r="103" spans="1:10" s="22" customFormat="1" ht="12.75">
      <c r="B103" s="23"/>
      <c r="C103" s="23"/>
      <c r="D103" s="23" t="s">
        <v>217</v>
      </c>
      <c r="E103" s="23" t="s">
        <v>218</v>
      </c>
      <c r="F103" s="24">
        <v>11000</v>
      </c>
      <c r="G103" s="24">
        <v>11000</v>
      </c>
      <c r="H103" s="24">
        <v>15165.57</v>
      </c>
      <c r="I103" s="25">
        <f t="shared" si="2"/>
        <v>137.86881818181817</v>
      </c>
      <c r="J103" s="25">
        <f t="shared" si="3"/>
        <v>137.86881818181817</v>
      </c>
    </row>
    <row r="104" spans="1:10" s="3" customFormat="1" ht="17.25">
      <c r="A104" s="19" t="s">
        <v>182</v>
      </c>
      <c r="B104" s="19"/>
      <c r="C104" s="19" t="s">
        <v>219</v>
      </c>
      <c r="D104" s="19"/>
      <c r="E104" s="19" t="s">
        <v>220</v>
      </c>
      <c r="F104" s="20">
        <f>+F105</f>
        <v>183000</v>
      </c>
      <c r="G104" s="20">
        <f>+G105</f>
        <v>183000</v>
      </c>
      <c r="H104" s="20">
        <f>+H105</f>
        <v>148969.31</v>
      </c>
      <c r="I104" s="21">
        <f t="shared" si="2"/>
        <v>81.403994535519118</v>
      </c>
      <c r="J104" s="21">
        <f t="shared" si="3"/>
        <v>81.403994535519118</v>
      </c>
    </row>
    <row r="105" spans="1:10" s="22" customFormat="1" ht="12.75">
      <c r="B105" s="23"/>
      <c r="C105" s="23"/>
      <c r="D105" s="23" t="s">
        <v>208</v>
      </c>
      <c r="E105" s="23" t="s">
        <v>209</v>
      </c>
      <c r="F105" s="24">
        <v>183000</v>
      </c>
      <c r="G105" s="24">
        <v>183000</v>
      </c>
      <c r="H105" s="24">
        <v>148969.31</v>
      </c>
      <c r="I105" s="25">
        <f t="shared" si="2"/>
        <v>81.403994535519118</v>
      </c>
      <c r="J105" s="25">
        <f t="shared" si="3"/>
        <v>81.403994535519118</v>
      </c>
    </row>
    <row r="106" spans="1:10" s="3" customFormat="1" ht="17.25">
      <c r="A106" s="19" t="s">
        <v>187</v>
      </c>
      <c r="B106" s="19"/>
      <c r="C106" s="19" t="s">
        <v>222</v>
      </c>
      <c r="D106" s="19"/>
      <c r="E106" s="19" t="s">
        <v>223</v>
      </c>
      <c r="F106" s="20">
        <f>+F107</f>
        <v>1116454</v>
      </c>
      <c r="G106" s="20">
        <f>+G107</f>
        <v>1116454</v>
      </c>
      <c r="H106" s="20">
        <f>+H107</f>
        <v>296471.8</v>
      </c>
      <c r="I106" s="21">
        <f t="shared" si="2"/>
        <v>26.554770729470267</v>
      </c>
      <c r="J106" s="21">
        <f t="shared" si="3"/>
        <v>26.554770729470267</v>
      </c>
    </row>
    <row r="107" spans="1:10" s="22" customFormat="1" ht="12.75">
      <c r="B107" s="23"/>
      <c r="C107" s="23"/>
      <c r="D107" s="23" t="s">
        <v>225</v>
      </c>
      <c r="E107" s="23" t="s">
        <v>226</v>
      </c>
      <c r="F107" s="24">
        <v>1116454</v>
      </c>
      <c r="G107" s="24">
        <v>1116454</v>
      </c>
      <c r="H107" s="24">
        <v>296471.8</v>
      </c>
      <c r="I107" s="25">
        <f t="shared" si="2"/>
        <v>26.554770729470267</v>
      </c>
      <c r="J107" s="25">
        <f t="shared" si="3"/>
        <v>26.554770729470267</v>
      </c>
    </row>
    <row r="108" spans="1:10" s="3" customFormat="1" ht="17.25">
      <c r="A108" s="19" t="s">
        <v>194</v>
      </c>
      <c r="B108" s="19"/>
      <c r="C108" s="19" t="s">
        <v>227</v>
      </c>
      <c r="D108" s="19"/>
      <c r="E108" s="19" t="s">
        <v>228</v>
      </c>
      <c r="F108" s="20">
        <f>+F109+F110</f>
        <v>150000</v>
      </c>
      <c r="G108" s="20">
        <f>+G109+G110</f>
        <v>150000</v>
      </c>
      <c r="H108" s="20">
        <f>+H109+H110</f>
        <v>2149.94</v>
      </c>
      <c r="I108" s="21">
        <f t="shared" si="2"/>
        <v>1.4332933333333333</v>
      </c>
      <c r="J108" s="21">
        <f t="shared" si="3"/>
        <v>1.4332933333333333</v>
      </c>
    </row>
    <row r="109" spans="1:10" s="22" customFormat="1" ht="12.75">
      <c r="B109" s="23"/>
      <c r="C109" s="23"/>
      <c r="D109" s="23" t="s">
        <v>225</v>
      </c>
      <c r="E109" s="23" t="s">
        <v>226</v>
      </c>
      <c r="F109" s="24">
        <v>150000</v>
      </c>
      <c r="G109" s="24">
        <v>150000</v>
      </c>
      <c r="H109" s="24">
        <v>0</v>
      </c>
      <c r="I109" s="25">
        <f t="shared" si="2"/>
        <v>0</v>
      </c>
      <c r="J109" s="25">
        <f t="shared" si="3"/>
        <v>0</v>
      </c>
    </row>
    <row r="110" spans="1:10" s="22" customFormat="1" ht="12.75">
      <c r="B110" s="23"/>
      <c r="C110" s="23"/>
      <c r="D110" s="23" t="s">
        <v>230</v>
      </c>
      <c r="E110" s="23" t="s">
        <v>231</v>
      </c>
      <c r="F110" s="24">
        <v>0</v>
      </c>
      <c r="G110" s="24">
        <v>0</v>
      </c>
      <c r="H110" s="24">
        <v>2149.94</v>
      </c>
      <c r="I110" s="25" t="str">
        <f t="shared" si="2"/>
        <v>**.**</v>
      </c>
      <c r="J110" s="25" t="str">
        <f t="shared" si="3"/>
        <v>**.**</v>
      </c>
    </row>
    <row r="111" spans="1:10" s="3" customFormat="1" ht="17.25">
      <c r="A111" s="19" t="s">
        <v>196</v>
      </c>
      <c r="B111" s="19"/>
      <c r="C111" s="19" t="s">
        <v>232</v>
      </c>
      <c r="D111" s="19"/>
      <c r="E111" s="19" t="s">
        <v>233</v>
      </c>
      <c r="F111" s="20">
        <f>+F112</f>
        <v>8000</v>
      </c>
      <c r="G111" s="20">
        <f>+G112</f>
        <v>8000</v>
      </c>
      <c r="H111" s="20">
        <f>+H112</f>
        <v>0</v>
      </c>
      <c r="I111" s="21">
        <f t="shared" si="2"/>
        <v>0</v>
      </c>
      <c r="J111" s="21">
        <f t="shared" si="3"/>
        <v>0</v>
      </c>
    </row>
    <row r="112" spans="1:10" s="22" customFormat="1" ht="12.75">
      <c r="B112" s="23"/>
      <c r="C112" s="23"/>
      <c r="D112" s="23" t="s">
        <v>225</v>
      </c>
      <c r="E112" s="23" t="s">
        <v>226</v>
      </c>
      <c r="F112" s="24">
        <v>8000</v>
      </c>
      <c r="G112" s="24">
        <v>8000</v>
      </c>
      <c r="H112" s="24">
        <v>0</v>
      </c>
      <c r="I112" s="25">
        <f t="shared" si="2"/>
        <v>0</v>
      </c>
      <c r="J112" s="25">
        <f t="shared" si="3"/>
        <v>0</v>
      </c>
    </row>
    <row r="113" spans="1:10" s="3" customFormat="1" ht="17.25">
      <c r="A113" s="19" t="s">
        <v>202</v>
      </c>
      <c r="B113" s="19"/>
      <c r="C113" s="19" t="s">
        <v>235</v>
      </c>
      <c r="D113" s="19"/>
      <c r="E113" s="19" t="s">
        <v>236</v>
      </c>
      <c r="F113" s="20">
        <f>+F114</f>
        <v>80727</v>
      </c>
      <c r="G113" s="20">
        <f>+G114</f>
        <v>80727</v>
      </c>
      <c r="H113" s="20">
        <f>+H114</f>
        <v>51855.87</v>
      </c>
      <c r="I113" s="21">
        <f t="shared" si="2"/>
        <v>64.236092013824376</v>
      </c>
      <c r="J113" s="21">
        <f t="shared" si="3"/>
        <v>64.236092013824376</v>
      </c>
    </row>
    <row r="114" spans="1:10" s="22" customFormat="1" ht="12.75">
      <c r="B114" s="23"/>
      <c r="C114" s="23"/>
      <c r="D114" s="23" t="s">
        <v>238</v>
      </c>
      <c r="E114" s="23" t="s">
        <v>239</v>
      </c>
      <c r="F114" s="24">
        <v>80727</v>
      </c>
      <c r="G114" s="24">
        <v>80727</v>
      </c>
      <c r="H114" s="24">
        <v>51855.87</v>
      </c>
      <c r="I114" s="25">
        <f t="shared" si="2"/>
        <v>64.236092013824376</v>
      </c>
      <c r="J114" s="25">
        <f t="shared" si="3"/>
        <v>64.236092013824376</v>
      </c>
    </row>
    <row r="115" spans="1:10" s="3" customFormat="1" ht="17.25">
      <c r="A115" s="19" t="s">
        <v>207</v>
      </c>
      <c r="B115" s="19"/>
      <c r="C115" s="19" t="s">
        <v>240</v>
      </c>
      <c r="D115" s="19"/>
      <c r="E115" s="19" t="s">
        <v>241</v>
      </c>
      <c r="F115" s="20">
        <f>+F116+F117</f>
        <v>14500</v>
      </c>
      <c r="G115" s="20">
        <f>+G116+G117</f>
        <v>14500</v>
      </c>
      <c r="H115" s="20">
        <f>+H116+H117</f>
        <v>19318.68</v>
      </c>
      <c r="I115" s="21">
        <f t="shared" si="2"/>
        <v>133.23227586206897</v>
      </c>
      <c r="J115" s="21">
        <f t="shared" si="3"/>
        <v>133.23227586206897</v>
      </c>
    </row>
    <row r="116" spans="1:10" s="22" customFormat="1" ht="12.75">
      <c r="B116" s="23"/>
      <c r="C116" s="23"/>
      <c r="D116" s="23" t="s">
        <v>243</v>
      </c>
      <c r="E116" s="23" t="s">
        <v>244</v>
      </c>
      <c r="F116" s="24">
        <v>14500</v>
      </c>
      <c r="G116" s="24">
        <v>14500</v>
      </c>
      <c r="H116" s="24">
        <v>7190.59</v>
      </c>
      <c r="I116" s="25">
        <f t="shared" si="2"/>
        <v>49.590275862068964</v>
      </c>
      <c r="J116" s="25">
        <f t="shared" si="3"/>
        <v>49.590275862068964</v>
      </c>
    </row>
    <row r="117" spans="1:10" s="22" customFormat="1" ht="12.75">
      <c r="B117" s="23"/>
      <c r="C117" s="23"/>
      <c r="D117" s="23" t="s">
        <v>245</v>
      </c>
      <c r="E117" s="23" t="s">
        <v>246</v>
      </c>
      <c r="F117" s="24">
        <v>0</v>
      </c>
      <c r="G117" s="24">
        <v>0</v>
      </c>
      <c r="H117" s="24">
        <v>12128.09</v>
      </c>
      <c r="I117" s="25" t="str">
        <f t="shared" si="2"/>
        <v>**.**</v>
      </c>
      <c r="J117" s="25" t="str">
        <f t="shared" si="3"/>
        <v>**.**</v>
      </c>
    </row>
    <row r="118" spans="1:10" s="3" customFormat="1" ht="17.25">
      <c r="A118" s="19" t="s">
        <v>212</v>
      </c>
      <c r="B118" s="19"/>
      <c r="C118" s="19" t="s">
        <v>247</v>
      </c>
      <c r="D118" s="19"/>
      <c r="E118" s="19" t="s">
        <v>246</v>
      </c>
      <c r="F118" s="20">
        <f>+F119+F120+F121+F122+F123+F124+F125</f>
        <v>25000</v>
      </c>
      <c r="G118" s="20">
        <f>+G119+G120+G121+G122+G123+G124+G125</f>
        <v>25000</v>
      </c>
      <c r="H118" s="20">
        <f>+H119+H120+H121+H122+H123+H124+H125</f>
        <v>86232.15</v>
      </c>
      <c r="I118" s="21">
        <f t="shared" si="2"/>
        <v>344.92859999999996</v>
      </c>
      <c r="J118" s="21">
        <f t="shared" si="3"/>
        <v>344.92859999999996</v>
      </c>
    </row>
    <row r="119" spans="1:10" s="22" customFormat="1" ht="12.75">
      <c r="B119" s="23"/>
      <c r="C119" s="23"/>
      <c r="D119" s="23" t="s">
        <v>238</v>
      </c>
      <c r="E119" s="23" t="s">
        <v>239</v>
      </c>
      <c r="F119" s="24">
        <v>1000</v>
      </c>
      <c r="G119" s="24">
        <v>1000</v>
      </c>
      <c r="H119" s="24">
        <v>167.61</v>
      </c>
      <c r="I119" s="25">
        <f t="shared" si="2"/>
        <v>16.760999999999999</v>
      </c>
      <c r="J119" s="25">
        <f t="shared" si="3"/>
        <v>16.760999999999999</v>
      </c>
    </row>
    <row r="120" spans="1:10" s="22" customFormat="1" ht="12.75">
      <c r="B120" s="23"/>
      <c r="C120" s="23"/>
      <c r="D120" s="23" t="s">
        <v>118</v>
      </c>
      <c r="E120" s="23" t="s">
        <v>119</v>
      </c>
      <c r="F120" s="24">
        <v>3000</v>
      </c>
      <c r="G120" s="24">
        <v>3000</v>
      </c>
      <c r="H120" s="24">
        <v>1458.45</v>
      </c>
      <c r="I120" s="25">
        <f t="shared" si="2"/>
        <v>48.615000000000002</v>
      </c>
      <c r="J120" s="25">
        <f t="shared" si="3"/>
        <v>48.615000000000002</v>
      </c>
    </row>
    <row r="121" spans="1:10" s="22" customFormat="1" ht="12.75">
      <c r="B121" s="23"/>
      <c r="C121" s="23"/>
      <c r="D121" s="23" t="s">
        <v>249</v>
      </c>
      <c r="E121" s="23" t="s">
        <v>250</v>
      </c>
      <c r="F121" s="24">
        <v>1000</v>
      </c>
      <c r="G121" s="24">
        <v>1000</v>
      </c>
      <c r="H121" s="24">
        <v>574</v>
      </c>
      <c r="I121" s="25">
        <f t="shared" si="2"/>
        <v>57.4</v>
      </c>
      <c r="J121" s="25">
        <f t="shared" si="3"/>
        <v>57.4</v>
      </c>
    </row>
    <row r="122" spans="1:10" s="22" customFormat="1" ht="12.75">
      <c r="B122" s="23"/>
      <c r="C122" s="23"/>
      <c r="D122" s="23" t="s">
        <v>507</v>
      </c>
      <c r="E122" s="23" t="s">
        <v>508</v>
      </c>
      <c r="F122" s="24">
        <v>0</v>
      </c>
      <c r="G122" s="24">
        <v>0</v>
      </c>
      <c r="H122" s="24">
        <v>18883.71</v>
      </c>
      <c r="I122" s="25" t="str">
        <f t="shared" si="2"/>
        <v>**.**</v>
      </c>
      <c r="J122" s="25" t="str">
        <f t="shared" si="3"/>
        <v>**.**</v>
      </c>
    </row>
    <row r="123" spans="1:10" s="22" customFormat="1" ht="12.75">
      <c r="B123" s="23"/>
      <c r="C123" s="23"/>
      <c r="D123" s="23" t="s">
        <v>245</v>
      </c>
      <c r="E123" s="23" t="s">
        <v>246</v>
      </c>
      <c r="F123" s="24">
        <v>20000</v>
      </c>
      <c r="G123" s="24">
        <v>20000</v>
      </c>
      <c r="H123" s="24">
        <v>64658.29</v>
      </c>
      <c r="I123" s="25">
        <f t="shared" si="2"/>
        <v>323.29145</v>
      </c>
      <c r="J123" s="25">
        <f t="shared" si="3"/>
        <v>323.29145</v>
      </c>
    </row>
    <row r="124" spans="1:10" s="22" customFormat="1" ht="12.75">
      <c r="B124" s="23"/>
      <c r="C124" s="23"/>
      <c r="D124" s="23" t="s">
        <v>392</v>
      </c>
      <c r="E124" s="23" t="s">
        <v>393</v>
      </c>
      <c r="F124" s="24">
        <v>0</v>
      </c>
      <c r="G124" s="24">
        <v>0</v>
      </c>
      <c r="H124" s="24">
        <v>300</v>
      </c>
      <c r="I124" s="25" t="str">
        <f t="shared" si="2"/>
        <v>**.**</v>
      </c>
      <c r="J124" s="25" t="str">
        <f t="shared" si="3"/>
        <v>**.**</v>
      </c>
    </row>
    <row r="125" spans="1:10" s="22" customFormat="1" ht="12.75">
      <c r="B125" s="23"/>
      <c r="C125" s="23"/>
      <c r="D125" s="23" t="s">
        <v>251</v>
      </c>
      <c r="E125" s="23" t="s">
        <v>252</v>
      </c>
      <c r="F125" s="24">
        <v>0</v>
      </c>
      <c r="G125" s="24">
        <v>0</v>
      </c>
      <c r="H125" s="24">
        <v>190.09</v>
      </c>
      <c r="I125" s="25" t="str">
        <f t="shared" si="2"/>
        <v>**.**</v>
      </c>
      <c r="J125" s="25" t="str">
        <f t="shared" si="3"/>
        <v>**.**</v>
      </c>
    </row>
    <row r="126" spans="1:10" s="3" customFormat="1" ht="17.25">
      <c r="A126" s="19" t="s">
        <v>216</v>
      </c>
      <c r="B126" s="19"/>
      <c r="C126" s="19" t="s">
        <v>253</v>
      </c>
      <c r="D126" s="19"/>
      <c r="E126" s="19" t="s">
        <v>254</v>
      </c>
      <c r="F126" s="20">
        <f>+F127</f>
        <v>200000</v>
      </c>
      <c r="G126" s="20">
        <f>+G127</f>
        <v>200000</v>
      </c>
      <c r="H126" s="20">
        <f>+H127</f>
        <v>0</v>
      </c>
      <c r="I126" s="21">
        <f t="shared" si="2"/>
        <v>0</v>
      </c>
      <c r="J126" s="21">
        <f t="shared" si="3"/>
        <v>0</v>
      </c>
    </row>
    <row r="127" spans="1:10" s="22" customFormat="1" ht="12.75">
      <c r="B127" s="23"/>
      <c r="C127" s="23"/>
      <c r="D127" s="23" t="s">
        <v>225</v>
      </c>
      <c r="E127" s="23" t="s">
        <v>226</v>
      </c>
      <c r="F127" s="24">
        <v>200000</v>
      </c>
      <c r="G127" s="24">
        <v>200000</v>
      </c>
      <c r="H127" s="24">
        <v>0</v>
      </c>
      <c r="I127" s="25">
        <f t="shared" si="2"/>
        <v>0</v>
      </c>
      <c r="J127" s="25">
        <f t="shared" si="3"/>
        <v>0</v>
      </c>
    </row>
    <row r="128" spans="1:10" s="3" customFormat="1" ht="17.25">
      <c r="A128" s="19" t="s">
        <v>221</v>
      </c>
      <c r="B128" s="19"/>
      <c r="C128" s="19" t="s">
        <v>256</v>
      </c>
      <c r="D128" s="19"/>
      <c r="E128" s="19" t="s">
        <v>257</v>
      </c>
      <c r="F128" s="20">
        <f>+F129</f>
        <v>300000</v>
      </c>
      <c r="G128" s="20">
        <f>+G129</f>
        <v>300000</v>
      </c>
      <c r="H128" s="20">
        <f>+H129</f>
        <v>0</v>
      </c>
      <c r="I128" s="21">
        <f t="shared" si="2"/>
        <v>0</v>
      </c>
      <c r="J128" s="21">
        <f t="shared" si="3"/>
        <v>0</v>
      </c>
    </row>
    <row r="129" spans="1:10" s="22" customFormat="1" ht="12.75">
      <c r="B129" s="23"/>
      <c r="C129" s="23"/>
      <c r="D129" s="23" t="s">
        <v>225</v>
      </c>
      <c r="E129" s="23" t="s">
        <v>226</v>
      </c>
      <c r="F129" s="24">
        <v>300000</v>
      </c>
      <c r="G129" s="24">
        <v>300000</v>
      </c>
      <c r="H129" s="24">
        <v>0</v>
      </c>
      <c r="I129" s="25">
        <f t="shared" si="2"/>
        <v>0</v>
      </c>
      <c r="J129" s="25">
        <f t="shared" si="3"/>
        <v>0</v>
      </c>
    </row>
    <row r="130" spans="1:10" s="3" customFormat="1" ht="17.25">
      <c r="A130" s="19" t="s">
        <v>224</v>
      </c>
      <c r="B130" s="19"/>
      <c r="C130" s="19" t="s">
        <v>259</v>
      </c>
      <c r="D130" s="19"/>
      <c r="E130" s="19" t="s">
        <v>260</v>
      </c>
      <c r="F130" s="20">
        <f>+F131</f>
        <v>300000</v>
      </c>
      <c r="G130" s="20">
        <f>+G131</f>
        <v>300000</v>
      </c>
      <c r="H130" s="20">
        <f>+H131</f>
        <v>50000</v>
      </c>
      <c r="I130" s="21">
        <f t="shared" si="2"/>
        <v>16.666666666666664</v>
      </c>
      <c r="J130" s="21">
        <f t="shared" si="3"/>
        <v>16.666666666666664</v>
      </c>
    </row>
    <row r="131" spans="1:10" s="22" customFormat="1" ht="12.75">
      <c r="B131" s="23"/>
      <c r="C131" s="23"/>
      <c r="D131" s="23" t="s">
        <v>225</v>
      </c>
      <c r="E131" s="23" t="s">
        <v>226</v>
      </c>
      <c r="F131" s="24">
        <v>300000</v>
      </c>
      <c r="G131" s="24">
        <v>300000</v>
      </c>
      <c r="H131" s="24">
        <v>50000</v>
      </c>
      <c r="I131" s="25">
        <f t="shared" ref="I131:I194" si="4">IF(F131&lt;&gt;0,H131/F131*100,"**.**")</f>
        <v>16.666666666666664</v>
      </c>
      <c r="J131" s="25">
        <f t="shared" ref="J131:J194" si="5">IF(G131&lt;&gt;0,H131/G131*100,"**.**")</f>
        <v>16.666666666666664</v>
      </c>
    </row>
    <row r="132" spans="1:10" s="3" customFormat="1" ht="17.25">
      <c r="A132" s="19" t="s">
        <v>229</v>
      </c>
      <c r="B132" s="19"/>
      <c r="C132" s="19" t="s">
        <v>262</v>
      </c>
      <c r="D132" s="19"/>
      <c r="E132" s="19" t="s">
        <v>263</v>
      </c>
      <c r="F132" s="20">
        <f>+F133</f>
        <v>100</v>
      </c>
      <c r="G132" s="20">
        <f>+G133</f>
        <v>100</v>
      </c>
      <c r="H132" s="20">
        <f>+H133</f>
        <v>0</v>
      </c>
      <c r="I132" s="21">
        <f t="shared" si="4"/>
        <v>0</v>
      </c>
      <c r="J132" s="21">
        <f t="shared" si="5"/>
        <v>0</v>
      </c>
    </row>
    <row r="133" spans="1:10" s="22" customFormat="1" ht="12.75">
      <c r="B133" s="23"/>
      <c r="C133" s="23"/>
      <c r="D133" s="23" t="s">
        <v>225</v>
      </c>
      <c r="E133" s="23" t="s">
        <v>226</v>
      </c>
      <c r="F133" s="24">
        <v>100</v>
      </c>
      <c r="G133" s="24">
        <v>100</v>
      </c>
      <c r="H133" s="24">
        <v>0</v>
      </c>
      <c r="I133" s="25">
        <f t="shared" si="4"/>
        <v>0</v>
      </c>
      <c r="J133" s="25">
        <f t="shared" si="5"/>
        <v>0</v>
      </c>
    </row>
    <row r="134" spans="1:10" s="3" customFormat="1" ht="17.25">
      <c r="A134" s="19" t="s">
        <v>234</v>
      </c>
      <c r="B134" s="19"/>
      <c r="C134" s="19" t="s">
        <v>265</v>
      </c>
      <c r="D134" s="19"/>
      <c r="E134" s="19" t="s">
        <v>266</v>
      </c>
      <c r="F134" s="20">
        <f>+F135</f>
        <v>110000</v>
      </c>
      <c r="G134" s="20">
        <f>+G135</f>
        <v>110000</v>
      </c>
      <c r="H134" s="20">
        <f>+H135</f>
        <v>0</v>
      </c>
      <c r="I134" s="21">
        <f t="shared" si="4"/>
        <v>0</v>
      </c>
      <c r="J134" s="21">
        <f t="shared" si="5"/>
        <v>0</v>
      </c>
    </row>
    <row r="135" spans="1:10" s="22" customFormat="1" ht="12.75">
      <c r="B135" s="23"/>
      <c r="C135" s="23"/>
      <c r="D135" s="23" t="s">
        <v>225</v>
      </c>
      <c r="E135" s="23" t="s">
        <v>226</v>
      </c>
      <c r="F135" s="24">
        <v>110000</v>
      </c>
      <c r="G135" s="24">
        <v>110000</v>
      </c>
      <c r="H135" s="24">
        <v>0</v>
      </c>
      <c r="I135" s="25">
        <f t="shared" si="4"/>
        <v>0</v>
      </c>
      <c r="J135" s="25">
        <f t="shared" si="5"/>
        <v>0</v>
      </c>
    </row>
    <row r="136" spans="1:10" s="3" customFormat="1" ht="17.25">
      <c r="A136" s="19" t="s">
        <v>237</v>
      </c>
      <c r="B136" s="19"/>
      <c r="C136" s="19" t="s">
        <v>268</v>
      </c>
      <c r="D136" s="19"/>
      <c r="E136" s="19" t="s">
        <v>269</v>
      </c>
      <c r="F136" s="20">
        <f>+F137</f>
        <v>1000</v>
      </c>
      <c r="G136" s="20">
        <f>+G137</f>
        <v>1000</v>
      </c>
      <c r="H136" s="20">
        <f>+H137</f>
        <v>0</v>
      </c>
      <c r="I136" s="21">
        <f t="shared" si="4"/>
        <v>0</v>
      </c>
      <c r="J136" s="21">
        <f t="shared" si="5"/>
        <v>0</v>
      </c>
    </row>
    <row r="137" spans="1:10" s="22" customFormat="1" ht="12.75">
      <c r="B137" s="23"/>
      <c r="C137" s="23"/>
      <c r="D137" s="23" t="s">
        <v>225</v>
      </c>
      <c r="E137" s="23" t="s">
        <v>226</v>
      </c>
      <c r="F137" s="24">
        <v>1000</v>
      </c>
      <c r="G137" s="24">
        <v>1000</v>
      </c>
      <c r="H137" s="24">
        <v>0</v>
      </c>
      <c r="I137" s="25">
        <f t="shared" si="4"/>
        <v>0</v>
      </c>
      <c r="J137" s="25">
        <f t="shared" si="5"/>
        <v>0</v>
      </c>
    </row>
    <row r="138" spans="1:10" s="3" customFormat="1" ht="17.25">
      <c r="A138" s="19" t="s">
        <v>242</v>
      </c>
      <c r="B138" s="19"/>
      <c r="C138" s="19" t="s">
        <v>271</v>
      </c>
      <c r="D138" s="19"/>
      <c r="E138" s="19" t="s">
        <v>272</v>
      </c>
      <c r="F138" s="20">
        <f>+F139</f>
        <v>1000</v>
      </c>
      <c r="G138" s="20">
        <f>+G139</f>
        <v>1000</v>
      </c>
      <c r="H138" s="20">
        <f>+H139</f>
        <v>0</v>
      </c>
      <c r="I138" s="21">
        <f t="shared" si="4"/>
        <v>0</v>
      </c>
      <c r="J138" s="21">
        <f t="shared" si="5"/>
        <v>0</v>
      </c>
    </row>
    <row r="139" spans="1:10" s="22" customFormat="1" ht="12.75">
      <c r="B139" s="23"/>
      <c r="C139" s="23"/>
      <c r="D139" s="23" t="s">
        <v>225</v>
      </c>
      <c r="E139" s="23" t="s">
        <v>226</v>
      </c>
      <c r="F139" s="24">
        <v>1000</v>
      </c>
      <c r="G139" s="24">
        <v>1000</v>
      </c>
      <c r="H139" s="24">
        <v>0</v>
      </c>
      <c r="I139" s="25">
        <f t="shared" si="4"/>
        <v>0</v>
      </c>
      <c r="J139" s="25">
        <f t="shared" si="5"/>
        <v>0</v>
      </c>
    </row>
    <row r="140" spans="1:10" s="3" customFormat="1" ht="17.25">
      <c r="A140" s="19" t="s">
        <v>248</v>
      </c>
      <c r="B140" s="19"/>
      <c r="C140" s="19" t="s">
        <v>274</v>
      </c>
      <c r="D140" s="19"/>
      <c r="E140" s="19" t="s">
        <v>275</v>
      </c>
      <c r="F140" s="20">
        <f>+F141</f>
        <v>1000</v>
      </c>
      <c r="G140" s="20">
        <f>+G141</f>
        <v>1000</v>
      </c>
      <c r="H140" s="20">
        <f>+H141</f>
        <v>0</v>
      </c>
      <c r="I140" s="21">
        <f t="shared" si="4"/>
        <v>0</v>
      </c>
      <c r="J140" s="21">
        <f t="shared" si="5"/>
        <v>0</v>
      </c>
    </row>
    <row r="141" spans="1:10" s="22" customFormat="1" ht="12.75">
      <c r="B141" s="23"/>
      <c r="C141" s="23"/>
      <c r="D141" s="23" t="s">
        <v>225</v>
      </c>
      <c r="E141" s="23" t="s">
        <v>226</v>
      </c>
      <c r="F141" s="24">
        <v>1000</v>
      </c>
      <c r="G141" s="24">
        <v>1000</v>
      </c>
      <c r="H141" s="24">
        <v>0</v>
      </c>
      <c r="I141" s="25">
        <f t="shared" si="4"/>
        <v>0</v>
      </c>
      <c r="J141" s="25">
        <f t="shared" si="5"/>
        <v>0</v>
      </c>
    </row>
    <row r="142" spans="1:10" s="3" customFormat="1" ht="17.25">
      <c r="A142" s="19" t="s">
        <v>255</v>
      </c>
      <c r="B142" s="19"/>
      <c r="C142" s="19" t="s">
        <v>277</v>
      </c>
      <c r="D142" s="19"/>
      <c r="E142" s="19" t="s">
        <v>278</v>
      </c>
      <c r="F142" s="20">
        <f>+F143</f>
        <v>1000</v>
      </c>
      <c r="G142" s="20">
        <f>+G143</f>
        <v>1000</v>
      </c>
      <c r="H142" s="20">
        <f>+H143</f>
        <v>0</v>
      </c>
      <c r="I142" s="21">
        <f t="shared" si="4"/>
        <v>0</v>
      </c>
      <c r="J142" s="21">
        <f t="shared" si="5"/>
        <v>0</v>
      </c>
    </row>
    <row r="143" spans="1:10" s="22" customFormat="1" ht="12.75">
      <c r="B143" s="23"/>
      <c r="C143" s="23"/>
      <c r="D143" s="23" t="s">
        <v>225</v>
      </c>
      <c r="E143" s="23" t="s">
        <v>226</v>
      </c>
      <c r="F143" s="24">
        <v>1000</v>
      </c>
      <c r="G143" s="24">
        <v>1000</v>
      </c>
      <c r="H143" s="24">
        <v>0</v>
      </c>
      <c r="I143" s="25">
        <f t="shared" si="4"/>
        <v>0</v>
      </c>
      <c r="J143" s="25">
        <f t="shared" si="5"/>
        <v>0</v>
      </c>
    </row>
    <row r="144" spans="1:10" s="3" customFormat="1" ht="17.25">
      <c r="A144" s="19" t="s">
        <v>258</v>
      </c>
      <c r="B144" s="19"/>
      <c r="C144" s="19" t="s">
        <v>280</v>
      </c>
      <c r="D144" s="19"/>
      <c r="E144" s="19" t="s">
        <v>281</v>
      </c>
      <c r="F144" s="20">
        <f>+F145</f>
        <v>2000</v>
      </c>
      <c r="G144" s="20">
        <f>+G145</f>
        <v>2000</v>
      </c>
      <c r="H144" s="20">
        <f>+H145</f>
        <v>0</v>
      </c>
      <c r="I144" s="21">
        <f t="shared" si="4"/>
        <v>0</v>
      </c>
      <c r="J144" s="21">
        <f t="shared" si="5"/>
        <v>0</v>
      </c>
    </row>
    <row r="145" spans="1:10" s="22" customFormat="1" ht="12.75">
      <c r="B145" s="23"/>
      <c r="C145" s="23"/>
      <c r="D145" s="23" t="s">
        <v>225</v>
      </c>
      <c r="E145" s="23" t="s">
        <v>226</v>
      </c>
      <c r="F145" s="24">
        <v>2000</v>
      </c>
      <c r="G145" s="24">
        <v>2000</v>
      </c>
      <c r="H145" s="24">
        <v>0</v>
      </c>
      <c r="I145" s="25">
        <f t="shared" si="4"/>
        <v>0</v>
      </c>
      <c r="J145" s="25">
        <f t="shared" si="5"/>
        <v>0</v>
      </c>
    </row>
    <row r="146" spans="1:10" s="3" customFormat="1" ht="17.25">
      <c r="A146" s="19" t="s">
        <v>261</v>
      </c>
      <c r="B146" s="19"/>
      <c r="C146" s="19" t="s">
        <v>283</v>
      </c>
      <c r="D146" s="19"/>
      <c r="E146" s="19" t="s">
        <v>284</v>
      </c>
      <c r="F146" s="20">
        <f>+F147</f>
        <v>1000</v>
      </c>
      <c r="G146" s="20">
        <f>+G147</f>
        <v>1000</v>
      </c>
      <c r="H146" s="20">
        <f>+H147</f>
        <v>0</v>
      </c>
      <c r="I146" s="21">
        <f t="shared" si="4"/>
        <v>0</v>
      </c>
      <c r="J146" s="21">
        <f t="shared" si="5"/>
        <v>0</v>
      </c>
    </row>
    <row r="147" spans="1:10" s="22" customFormat="1" ht="12.75">
      <c r="B147" s="23"/>
      <c r="C147" s="23"/>
      <c r="D147" s="23" t="s">
        <v>225</v>
      </c>
      <c r="E147" s="23" t="s">
        <v>226</v>
      </c>
      <c r="F147" s="24">
        <v>1000</v>
      </c>
      <c r="G147" s="24">
        <v>1000</v>
      </c>
      <c r="H147" s="24">
        <v>0</v>
      </c>
      <c r="I147" s="25">
        <f t="shared" si="4"/>
        <v>0</v>
      </c>
      <c r="J147" s="25">
        <f t="shared" si="5"/>
        <v>0</v>
      </c>
    </row>
    <row r="148" spans="1:10" s="3" customFormat="1" ht="17.25">
      <c r="A148" s="19" t="s">
        <v>264</v>
      </c>
      <c r="B148" s="19"/>
      <c r="C148" s="19" t="s">
        <v>286</v>
      </c>
      <c r="D148" s="19"/>
      <c r="E148" s="19" t="s">
        <v>287</v>
      </c>
      <c r="F148" s="20">
        <f>+F149</f>
        <v>1000</v>
      </c>
      <c r="G148" s="20">
        <f>+G149</f>
        <v>1000</v>
      </c>
      <c r="H148" s="20">
        <f>+H149</f>
        <v>0</v>
      </c>
      <c r="I148" s="21">
        <f t="shared" si="4"/>
        <v>0</v>
      </c>
      <c r="J148" s="21">
        <f t="shared" si="5"/>
        <v>0</v>
      </c>
    </row>
    <row r="149" spans="1:10" s="22" customFormat="1" ht="12.75">
      <c r="B149" s="23"/>
      <c r="C149" s="23"/>
      <c r="D149" s="23" t="s">
        <v>225</v>
      </c>
      <c r="E149" s="23" t="s">
        <v>226</v>
      </c>
      <c r="F149" s="24">
        <v>1000</v>
      </c>
      <c r="G149" s="24">
        <v>1000</v>
      </c>
      <c r="H149" s="24">
        <v>0</v>
      </c>
      <c r="I149" s="25">
        <f t="shared" si="4"/>
        <v>0</v>
      </c>
      <c r="J149" s="25">
        <f t="shared" si="5"/>
        <v>0</v>
      </c>
    </row>
    <row r="150" spans="1:10" s="3" customFormat="1" ht="17.25">
      <c r="A150" s="19" t="s">
        <v>267</v>
      </c>
      <c r="B150" s="19"/>
      <c r="C150" s="19" t="s">
        <v>289</v>
      </c>
      <c r="D150" s="19"/>
      <c r="E150" s="19" t="s">
        <v>290</v>
      </c>
      <c r="F150" s="20">
        <f>+F151</f>
        <v>30000</v>
      </c>
      <c r="G150" s="20">
        <f>+G151</f>
        <v>30000</v>
      </c>
      <c r="H150" s="20">
        <f>+H151</f>
        <v>0</v>
      </c>
      <c r="I150" s="21">
        <f t="shared" si="4"/>
        <v>0</v>
      </c>
      <c r="J150" s="21">
        <f t="shared" si="5"/>
        <v>0</v>
      </c>
    </row>
    <row r="151" spans="1:10" s="22" customFormat="1" ht="12.75">
      <c r="B151" s="23"/>
      <c r="C151" s="23"/>
      <c r="D151" s="23" t="s">
        <v>225</v>
      </c>
      <c r="E151" s="23" t="s">
        <v>226</v>
      </c>
      <c r="F151" s="24">
        <v>30000</v>
      </c>
      <c r="G151" s="24">
        <v>30000</v>
      </c>
      <c r="H151" s="24">
        <v>0</v>
      </c>
      <c r="I151" s="25">
        <f t="shared" si="4"/>
        <v>0</v>
      </c>
      <c r="J151" s="25">
        <f t="shared" si="5"/>
        <v>0</v>
      </c>
    </row>
    <row r="152" spans="1:10" s="3" customFormat="1" ht="17.25">
      <c r="A152" s="19" t="s">
        <v>270</v>
      </c>
      <c r="B152" s="19"/>
      <c r="C152" s="19" t="s">
        <v>292</v>
      </c>
      <c r="D152" s="19"/>
      <c r="E152" s="19" t="s">
        <v>293</v>
      </c>
      <c r="F152" s="20">
        <f>+F153+F154</f>
        <v>80000</v>
      </c>
      <c r="G152" s="20">
        <f>+G153+G154</f>
        <v>80000</v>
      </c>
      <c r="H152" s="20">
        <f>+H153+H154</f>
        <v>102043.28</v>
      </c>
      <c r="I152" s="21">
        <f t="shared" si="4"/>
        <v>127.55410000000001</v>
      </c>
      <c r="J152" s="21">
        <f t="shared" si="5"/>
        <v>127.55410000000001</v>
      </c>
    </row>
    <row r="153" spans="1:10" s="22" customFormat="1" ht="12.75">
      <c r="B153" s="23"/>
      <c r="C153" s="23"/>
      <c r="D153" s="23" t="s">
        <v>126</v>
      </c>
      <c r="E153" s="23" t="s">
        <v>127</v>
      </c>
      <c r="F153" s="24">
        <v>0</v>
      </c>
      <c r="G153" s="24">
        <v>0</v>
      </c>
      <c r="H153" s="24">
        <v>102043.28</v>
      </c>
      <c r="I153" s="25" t="str">
        <f t="shared" si="4"/>
        <v>**.**</v>
      </c>
      <c r="J153" s="25" t="str">
        <f t="shared" si="5"/>
        <v>**.**</v>
      </c>
    </row>
    <row r="154" spans="1:10" s="22" customFormat="1" ht="12.75">
      <c r="B154" s="23"/>
      <c r="C154" s="23"/>
      <c r="D154" s="23" t="s">
        <v>295</v>
      </c>
      <c r="E154" s="23" t="s">
        <v>296</v>
      </c>
      <c r="F154" s="24">
        <v>80000</v>
      </c>
      <c r="G154" s="24">
        <v>80000</v>
      </c>
      <c r="H154" s="24">
        <v>0</v>
      </c>
      <c r="I154" s="25">
        <f t="shared" si="4"/>
        <v>0</v>
      </c>
      <c r="J154" s="25">
        <f t="shared" si="5"/>
        <v>0</v>
      </c>
    </row>
    <row r="155" spans="1:10" s="11" customFormat="1" ht="15.75">
      <c r="A155" s="16" t="s">
        <v>273</v>
      </c>
      <c r="B155" s="16"/>
      <c r="C155" s="16" t="s">
        <v>297</v>
      </c>
      <c r="D155" s="16"/>
      <c r="E155" s="16" t="s">
        <v>298</v>
      </c>
      <c r="F155" s="17">
        <f>+F156+F158+F161</f>
        <v>940000</v>
      </c>
      <c r="G155" s="17">
        <f>+G156+G158+G161</f>
        <v>940000</v>
      </c>
      <c r="H155" s="17">
        <f>+H156+H158+H161</f>
        <v>680065.38</v>
      </c>
      <c r="I155" s="18">
        <f t="shared" si="4"/>
        <v>72.347380851063832</v>
      </c>
      <c r="J155" s="18">
        <f t="shared" si="5"/>
        <v>72.347380851063832</v>
      </c>
    </row>
    <row r="156" spans="1:10" s="3" customFormat="1" ht="17.25">
      <c r="A156" s="19" t="s">
        <v>276</v>
      </c>
      <c r="B156" s="19"/>
      <c r="C156" s="19" t="s">
        <v>300</v>
      </c>
      <c r="D156" s="19"/>
      <c r="E156" s="19" t="s">
        <v>301</v>
      </c>
      <c r="F156" s="20">
        <f>+F157</f>
        <v>40000</v>
      </c>
      <c r="G156" s="20">
        <f>+G157</f>
        <v>40000</v>
      </c>
      <c r="H156" s="20">
        <f>+H157</f>
        <v>38746.28</v>
      </c>
      <c r="I156" s="21">
        <f t="shared" si="4"/>
        <v>96.865700000000004</v>
      </c>
      <c r="J156" s="21">
        <f t="shared" si="5"/>
        <v>96.865700000000004</v>
      </c>
    </row>
    <row r="157" spans="1:10" s="22" customFormat="1" ht="12.75">
      <c r="B157" s="23"/>
      <c r="C157" s="23"/>
      <c r="D157" s="23" t="s">
        <v>303</v>
      </c>
      <c r="E157" s="23" t="s">
        <v>304</v>
      </c>
      <c r="F157" s="24">
        <v>40000</v>
      </c>
      <c r="G157" s="24">
        <v>40000</v>
      </c>
      <c r="H157" s="24">
        <v>38746.28</v>
      </c>
      <c r="I157" s="25">
        <f t="shared" si="4"/>
        <v>96.865700000000004</v>
      </c>
      <c r="J157" s="25">
        <f t="shared" si="5"/>
        <v>96.865700000000004</v>
      </c>
    </row>
    <row r="158" spans="1:10" s="3" customFormat="1" ht="17.25">
      <c r="A158" s="19" t="s">
        <v>279</v>
      </c>
      <c r="B158" s="19"/>
      <c r="C158" s="19" t="s">
        <v>305</v>
      </c>
      <c r="D158" s="19"/>
      <c r="E158" s="19" t="s">
        <v>306</v>
      </c>
      <c r="F158" s="20">
        <f>+F159+F160</f>
        <v>812500</v>
      </c>
      <c r="G158" s="20">
        <f>+G159+G160</f>
        <v>812500</v>
      </c>
      <c r="H158" s="20">
        <f>+H159+H160</f>
        <v>641319.1</v>
      </c>
      <c r="I158" s="21">
        <f t="shared" si="4"/>
        <v>78.931581538461543</v>
      </c>
      <c r="J158" s="21">
        <f t="shared" si="5"/>
        <v>78.931581538461543</v>
      </c>
    </row>
    <row r="159" spans="1:10" s="22" customFormat="1" ht="12.75">
      <c r="B159" s="23"/>
      <c r="C159" s="23"/>
      <c r="D159" s="23" t="s">
        <v>308</v>
      </c>
      <c r="E159" s="23" t="s">
        <v>309</v>
      </c>
      <c r="F159" s="24">
        <v>0</v>
      </c>
      <c r="G159" s="24">
        <v>0</v>
      </c>
      <c r="H159" s="24">
        <v>138250</v>
      </c>
      <c r="I159" s="25" t="str">
        <f t="shared" si="4"/>
        <v>**.**</v>
      </c>
      <c r="J159" s="25" t="str">
        <f t="shared" si="5"/>
        <v>**.**</v>
      </c>
    </row>
    <row r="160" spans="1:10" s="22" customFormat="1" ht="12.75">
      <c r="B160" s="23"/>
      <c r="C160" s="23"/>
      <c r="D160" s="23" t="s">
        <v>310</v>
      </c>
      <c r="E160" s="23" t="s">
        <v>311</v>
      </c>
      <c r="F160" s="24">
        <v>812500</v>
      </c>
      <c r="G160" s="24">
        <v>812500</v>
      </c>
      <c r="H160" s="24">
        <v>503069.1</v>
      </c>
      <c r="I160" s="25">
        <f t="shared" si="4"/>
        <v>61.916196923076917</v>
      </c>
      <c r="J160" s="25">
        <f t="shared" si="5"/>
        <v>61.916196923076917</v>
      </c>
    </row>
    <row r="161" spans="1:10" s="3" customFormat="1" ht="17.25">
      <c r="A161" s="19" t="s">
        <v>282</v>
      </c>
      <c r="B161" s="19"/>
      <c r="C161" s="19" t="s">
        <v>312</v>
      </c>
      <c r="D161" s="19"/>
      <c r="E161" s="19" t="s">
        <v>313</v>
      </c>
      <c r="F161" s="20">
        <f>+F162</f>
        <v>87500</v>
      </c>
      <c r="G161" s="20">
        <f>+G162</f>
        <v>87500</v>
      </c>
      <c r="H161" s="20">
        <f>+H162</f>
        <v>0</v>
      </c>
      <c r="I161" s="21">
        <f t="shared" si="4"/>
        <v>0</v>
      </c>
      <c r="J161" s="21">
        <f t="shared" si="5"/>
        <v>0</v>
      </c>
    </row>
    <row r="162" spans="1:10" s="22" customFormat="1" ht="12.75">
      <c r="B162" s="23"/>
      <c r="C162" s="23"/>
      <c r="D162" s="23" t="s">
        <v>303</v>
      </c>
      <c r="E162" s="23" t="s">
        <v>304</v>
      </c>
      <c r="F162" s="24">
        <v>87500</v>
      </c>
      <c r="G162" s="24">
        <v>87500</v>
      </c>
      <c r="H162" s="24">
        <v>0</v>
      </c>
      <c r="I162" s="25">
        <f t="shared" si="4"/>
        <v>0</v>
      </c>
      <c r="J162" s="25">
        <f t="shared" si="5"/>
        <v>0</v>
      </c>
    </row>
    <row r="163" spans="1:10" s="11" customFormat="1" ht="15.75">
      <c r="A163" s="16" t="s">
        <v>285</v>
      </c>
      <c r="B163" s="16"/>
      <c r="C163" s="16" t="s">
        <v>315</v>
      </c>
      <c r="D163" s="16"/>
      <c r="E163" s="16" t="s">
        <v>316</v>
      </c>
      <c r="F163" s="17">
        <f>+F164</f>
        <v>289205</v>
      </c>
      <c r="G163" s="17">
        <f>+G164</f>
        <v>289205</v>
      </c>
      <c r="H163" s="17">
        <f>+H164</f>
        <v>0</v>
      </c>
      <c r="I163" s="18">
        <f t="shared" si="4"/>
        <v>0</v>
      </c>
      <c r="J163" s="18">
        <f t="shared" si="5"/>
        <v>0</v>
      </c>
    </row>
    <row r="164" spans="1:10" s="3" customFormat="1" ht="17.25">
      <c r="A164" s="19" t="s">
        <v>288</v>
      </c>
      <c r="B164" s="19"/>
      <c r="C164" s="19" t="s">
        <v>318</v>
      </c>
      <c r="D164" s="19"/>
      <c r="E164" s="19" t="s">
        <v>505</v>
      </c>
      <c r="F164" s="20">
        <f>+F165+F166</f>
        <v>289205</v>
      </c>
      <c r="G164" s="20">
        <f>+G165+G166</f>
        <v>289205</v>
      </c>
      <c r="H164" s="20">
        <f>+H165+H166</f>
        <v>0</v>
      </c>
      <c r="I164" s="21">
        <f t="shared" si="4"/>
        <v>0</v>
      </c>
      <c r="J164" s="21">
        <f t="shared" si="5"/>
        <v>0</v>
      </c>
    </row>
    <row r="165" spans="1:10" s="22" customFormat="1" ht="12.75">
      <c r="B165" s="23"/>
      <c r="C165" s="23"/>
      <c r="D165" s="23" t="s">
        <v>126</v>
      </c>
      <c r="E165" s="23" t="s">
        <v>127</v>
      </c>
      <c r="F165" s="24">
        <v>105500</v>
      </c>
      <c r="G165" s="24">
        <v>105500</v>
      </c>
      <c r="H165" s="24">
        <v>0</v>
      </c>
      <c r="I165" s="25">
        <f t="shared" si="4"/>
        <v>0</v>
      </c>
      <c r="J165" s="25">
        <f t="shared" si="5"/>
        <v>0</v>
      </c>
    </row>
    <row r="166" spans="1:10" s="22" customFormat="1" ht="12.75">
      <c r="B166" s="23"/>
      <c r="C166" s="23"/>
      <c r="D166" s="23" t="s">
        <v>320</v>
      </c>
      <c r="E166" s="23" t="s">
        <v>321</v>
      </c>
      <c r="F166" s="24">
        <v>183705</v>
      </c>
      <c r="G166" s="24">
        <v>183705</v>
      </c>
      <c r="H166" s="24">
        <v>0</v>
      </c>
      <c r="I166" s="25">
        <f t="shared" si="4"/>
        <v>0</v>
      </c>
      <c r="J166" s="25">
        <f t="shared" si="5"/>
        <v>0</v>
      </c>
    </row>
    <row r="167" spans="1:10" s="11" customFormat="1" ht="15.75">
      <c r="A167" s="16" t="s">
        <v>291</v>
      </c>
      <c r="B167" s="16"/>
      <c r="C167" s="16" t="s">
        <v>322</v>
      </c>
      <c r="D167" s="16"/>
      <c r="E167" s="16" t="s">
        <v>323</v>
      </c>
      <c r="F167" s="17">
        <f t="shared" ref="F167:H168" si="6">+F168</f>
        <v>40000</v>
      </c>
      <c r="G167" s="17">
        <f t="shared" si="6"/>
        <v>40000</v>
      </c>
      <c r="H167" s="17">
        <f t="shared" si="6"/>
        <v>0</v>
      </c>
      <c r="I167" s="18">
        <f t="shared" si="4"/>
        <v>0</v>
      </c>
      <c r="J167" s="18">
        <f t="shared" si="5"/>
        <v>0</v>
      </c>
    </row>
    <row r="168" spans="1:10" s="3" customFormat="1" ht="17.25">
      <c r="A168" s="19" t="s">
        <v>294</v>
      </c>
      <c r="B168" s="19"/>
      <c r="C168" s="19" t="s">
        <v>325</v>
      </c>
      <c r="D168" s="19"/>
      <c r="E168" s="19" t="s">
        <v>326</v>
      </c>
      <c r="F168" s="20">
        <f t="shared" si="6"/>
        <v>40000</v>
      </c>
      <c r="G168" s="20">
        <f t="shared" si="6"/>
        <v>40000</v>
      </c>
      <c r="H168" s="20">
        <f t="shared" si="6"/>
        <v>0</v>
      </c>
      <c r="I168" s="21">
        <f t="shared" si="4"/>
        <v>0</v>
      </c>
      <c r="J168" s="21">
        <f t="shared" si="5"/>
        <v>0</v>
      </c>
    </row>
    <row r="169" spans="1:10" s="22" customFormat="1" ht="12.75">
      <c r="B169" s="23"/>
      <c r="C169" s="23"/>
      <c r="D169" s="23" t="s">
        <v>320</v>
      </c>
      <c r="E169" s="23" t="s">
        <v>321</v>
      </c>
      <c r="F169" s="24">
        <v>40000</v>
      </c>
      <c r="G169" s="24">
        <v>40000</v>
      </c>
      <c r="H169" s="24">
        <v>0</v>
      </c>
      <c r="I169" s="25">
        <f t="shared" si="4"/>
        <v>0</v>
      </c>
      <c r="J169" s="25">
        <f t="shared" si="5"/>
        <v>0</v>
      </c>
    </row>
    <row r="170" spans="1:10" s="11" customFormat="1" ht="15.75">
      <c r="A170" s="16" t="s">
        <v>299</v>
      </c>
      <c r="B170" s="16"/>
      <c r="C170" s="16" t="s">
        <v>328</v>
      </c>
      <c r="D170" s="16"/>
      <c r="E170" s="16" t="s">
        <v>329</v>
      </c>
      <c r="F170" s="17">
        <f>+F171+F173</f>
        <v>105271</v>
      </c>
      <c r="G170" s="17">
        <f>+G171+G173</f>
        <v>105271</v>
      </c>
      <c r="H170" s="17">
        <f>+H171+H173</f>
        <v>51438.96</v>
      </c>
      <c r="I170" s="18">
        <f t="shared" si="4"/>
        <v>48.863371678809933</v>
      </c>
      <c r="J170" s="18">
        <f t="shared" si="5"/>
        <v>48.863371678809933</v>
      </c>
    </row>
    <row r="171" spans="1:10" s="3" customFormat="1" ht="17.25">
      <c r="A171" s="19" t="s">
        <v>302</v>
      </c>
      <c r="B171" s="19"/>
      <c r="C171" s="19" t="s">
        <v>331</v>
      </c>
      <c r="D171" s="19"/>
      <c r="E171" s="19" t="s">
        <v>332</v>
      </c>
      <c r="F171" s="20">
        <f>+F172</f>
        <v>50000</v>
      </c>
      <c r="G171" s="20">
        <f>+G172</f>
        <v>50000</v>
      </c>
      <c r="H171" s="20">
        <f>+H172</f>
        <v>31438.959999999999</v>
      </c>
      <c r="I171" s="21">
        <f t="shared" si="4"/>
        <v>62.877919999999996</v>
      </c>
      <c r="J171" s="21">
        <f t="shared" si="5"/>
        <v>62.877919999999996</v>
      </c>
    </row>
    <row r="172" spans="1:10" s="22" customFormat="1" ht="12.75">
      <c r="B172" s="23"/>
      <c r="C172" s="23"/>
      <c r="D172" s="23" t="s">
        <v>334</v>
      </c>
      <c r="E172" s="23" t="s">
        <v>335</v>
      </c>
      <c r="F172" s="24">
        <v>50000</v>
      </c>
      <c r="G172" s="24">
        <v>50000</v>
      </c>
      <c r="H172" s="24">
        <v>31438.959999999999</v>
      </c>
      <c r="I172" s="25">
        <f t="shared" si="4"/>
        <v>62.877919999999996</v>
      </c>
      <c r="J172" s="25">
        <f t="shared" si="5"/>
        <v>62.877919999999996</v>
      </c>
    </row>
    <row r="173" spans="1:10" s="3" customFormat="1" ht="17.25">
      <c r="A173" s="19" t="s">
        <v>307</v>
      </c>
      <c r="B173" s="19"/>
      <c r="C173" s="19" t="s">
        <v>336</v>
      </c>
      <c r="D173" s="19"/>
      <c r="E173" s="19" t="s">
        <v>337</v>
      </c>
      <c r="F173" s="20">
        <f>+F174+F175</f>
        <v>55271</v>
      </c>
      <c r="G173" s="20">
        <f>+G174+G175</f>
        <v>55271</v>
      </c>
      <c r="H173" s="20">
        <f>+H174+H175</f>
        <v>20000</v>
      </c>
      <c r="I173" s="21">
        <f t="shared" si="4"/>
        <v>36.185341318231984</v>
      </c>
      <c r="J173" s="21">
        <f t="shared" si="5"/>
        <v>36.185341318231984</v>
      </c>
    </row>
    <row r="174" spans="1:10" s="22" customFormat="1" ht="12.75">
      <c r="B174" s="23"/>
      <c r="C174" s="23"/>
      <c r="D174" s="23" t="s">
        <v>339</v>
      </c>
      <c r="E174" s="23" t="s">
        <v>340</v>
      </c>
      <c r="F174" s="24">
        <v>52271</v>
      </c>
      <c r="G174" s="24">
        <v>52271</v>
      </c>
      <c r="H174" s="24">
        <v>20000</v>
      </c>
      <c r="I174" s="25">
        <f t="shared" si="4"/>
        <v>38.262133879206445</v>
      </c>
      <c r="J174" s="25">
        <f t="shared" si="5"/>
        <v>38.262133879206445</v>
      </c>
    </row>
    <row r="175" spans="1:10" s="22" customFormat="1" ht="12.75">
      <c r="B175" s="23"/>
      <c r="C175" s="23"/>
      <c r="D175" s="23" t="s">
        <v>341</v>
      </c>
      <c r="E175" s="23" t="s">
        <v>342</v>
      </c>
      <c r="F175" s="24">
        <v>3000</v>
      </c>
      <c r="G175" s="24">
        <v>3000</v>
      </c>
      <c r="H175" s="24">
        <v>0</v>
      </c>
      <c r="I175" s="25">
        <f t="shared" si="4"/>
        <v>0</v>
      </c>
      <c r="J175" s="25">
        <f t="shared" si="5"/>
        <v>0</v>
      </c>
    </row>
    <row r="176" spans="1:10" s="11" customFormat="1" ht="15.75">
      <c r="A176" s="16" t="s">
        <v>314</v>
      </c>
      <c r="B176" s="16"/>
      <c r="C176" s="16" t="s">
        <v>343</v>
      </c>
      <c r="D176" s="16"/>
      <c r="E176" s="16" t="s">
        <v>344</v>
      </c>
      <c r="F176" s="17">
        <f t="shared" ref="F176:H177" si="7">+F177</f>
        <v>2742130.27</v>
      </c>
      <c r="G176" s="17">
        <f t="shared" si="7"/>
        <v>2742130.27</v>
      </c>
      <c r="H176" s="17">
        <f t="shared" si="7"/>
        <v>2742130.27</v>
      </c>
      <c r="I176" s="18">
        <f t="shared" si="4"/>
        <v>100</v>
      </c>
      <c r="J176" s="18">
        <f t="shared" si="5"/>
        <v>100</v>
      </c>
    </row>
    <row r="177" spans="1:10" s="3" customFormat="1" ht="17.25">
      <c r="A177" s="19" t="s">
        <v>317</v>
      </c>
      <c r="B177" s="19"/>
      <c r="C177" s="19" t="s">
        <v>346</v>
      </c>
      <c r="D177" s="19"/>
      <c r="E177" s="19" t="s">
        <v>347</v>
      </c>
      <c r="F177" s="20">
        <f t="shared" si="7"/>
        <v>2742130.27</v>
      </c>
      <c r="G177" s="20">
        <f t="shared" si="7"/>
        <v>2742130.27</v>
      </c>
      <c r="H177" s="20">
        <f t="shared" si="7"/>
        <v>2742130.27</v>
      </c>
      <c r="I177" s="21">
        <f t="shared" si="4"/>
        <v>100</v>
      </c>
      <c r="J177" s="21">
        <f t="shared" si="5"/>
        <v>100</v>
      </c>
    </row>
    <row r="178" spans="1:10" s="22" customFormat="1" ht="12.75">
      <c r="B178" s="23"/>
      <c r="C178" s="23"/>
      <c r="D178" s="23" t="s">
        <v>349</v>
      </c>
      <c r="E178" s="23" t="s">
        <v>350</v>
      </c>
      <c r="F178" s="24">
        <v>2742130.27</v>
      </c>
      <c r="G178" s="24">
        <v>2742130.27</v>
      </c>
      <c r="H178" s="24">
        <v>2742130.27</v>
      </c>
      <c r="I178" s="25">
        <f t="shared" si="4"/>
        <v>100</v>
      </c>
      <c r="J178" s="25">
        <f t="shared" si="5"/>
        <v>100</v>
      </c>
    </row>
    <row r="179" spans="1:10" s="11" customFormat="1" ht="15.75">
      <c r="A179" s="16" t="s">
        <v>319</v>
      </c>
      <c r="B179" s="16"/>
      <c r="C179" s="16" t="s">
        <v>351</v>
      </c>
      <c r="D179" s="16"/>
      <c r="E179" s="16" t="s">
        <v>352</v>
      </c>
      <c r="F179" s="17">
        <f t="shared" ref="F179:H180" si="8">+F180</f>
        <v>10000</v>
      </c>
      <c r="G179" s="17">
        <f t="shared" si="8"/>
        <v>10000</v>
      </c>
      <c r="H179" s="17">
        <f t="shared" si="8"/>
        <v>0</v>
      </c>
      <c r="I179" s="18">
        <f t="shared" si="4"/>
        <v>0</v>
      </c>
      <c r="J179" s="18">
        <f t="shared" si="5"/>
        <v>0</v>
      </c>
    </row>
    <row r="180" spans="1:10" s="3" customFormat="1" ht="17.25">
      <c r="A180" s="19" t="s">
        <v>324</v>
      </c>
      <c r="B180" s="19"/>
      <c r="C180" s="19" t="s">
        <v>354</v>
      </c>
      <c r="D180" s="19"/>
      <c r="E180" s="19" t="s">
        <v>355</v>
      </c>
      <c r="F180" s="20">
        <f t="shared" si="8"/>
        <v>10000</v>
      </c>
      <c r="G180" s="20">
        <f t="shared" si="8"/>
        <v>10000</v>
      </c>
      <c r="H180" s="20">
        <f t="shared" si="8"/>
        <v>0</v>
      </c>
      <c r="I180" s="21">
        <f t="shared" si="4"/>
        <v>0</v>
      </c>
      <c r="J180" s="21">
        <f t="shared" si="5"/>
        <v>0</v>
      </c>
    </row>
    <row r="181" spans="1:10" s="22" customFormat="1" ht="12.75">
      <c r="B181" s="23"/>
      <c r="C181" s="23"/>
      <c r="D181" s="23" t="s">
        <v>245</v>
      </c>
      <c r="E181" s="23" t="s">
        <v>246</v>
      </c>
      <c r="F181" s="24">
        <v>10000</v>
      </c>
      <c r="G181" s="24">
        <v>10000</v>
      </c>
      <c r="H181" s="24">
        <v>0</v>
      </c>
      <c r="I181" s="25">
        <f t="shared" si="4"/>
        <v>0</v>
      </c>
      <c r="J181" s="25">
        <f t="shared" si="5"/>
        <v>0</v>
      </c>
    </row>
    <row r="182" spans="1:10" s="12" customFormat="1" ht="20.25">
      <c r="B182" s="13" t="s">
        <v>357</v>
      </c>
      <c r="C182" s="13"/>
      <c r="D182" s="13"/>
      <c r="E182" s="13" t="s">
        <v>358</v>
      </c>
      <c r="F182" s="14">
        <f>+F183+F200+F215+F229+F242+F252+F265+F280+F294+F300+F310+F323</f>
        <v>360383.9</v>
      </c>
      <c r="G182" s="14">
        <f>+G183+G200+G215+G229+G242+G252+G265+G280+G294+G300+G310+G323</f>
        <v>369418.08</v>
      </c>
      <c r="H182" s="14">
        <f>+H183+H200+H215+H229+H242+H252+H265+H280+H294+H300+H310+H323</f>
        <v>360699.62000000005</v>
      </c>
      <c r="I182" s="15">
        <f t="shared" si="4"/>
        <v>100.08760657731936</v>
      </c>
      <c r="J182" s="15">
        <f t="shared" si="5"/>
        <v>97.639947671213065</v>
      </c>
    </row>
    <row r="183" spans="1:10" s="26" customFormat="1" ht="18">
      <c r="B183" s="27" t="s">
        <v>359</v>
      </c>
      <c r="C183" s="27"/>
      <c r="D183" s="27"/>
      <c r="E183" s="27" t="s">
        <v>360</v>
      </c>
      <c r="F183" s="28">
        <f>+F184</f>
        <v>148300</v>
      </c>
      <c r="G183" s="28">
        <f>+G184</f>
        <v>148300</v>
      </c>
      <c r="H183" s="28">
        <f>+H184</f>
        <v>147577.89000000001</v>
      </c>
      <c r="I183" s="29">
        <f t="shared" si="4"/>
        <v>99.513074848280525</v>
      </c>
      <c r="J183" s="29">
        <f t="shared" si="5"/>
        <v>99.513074848280525</v>
      </c>
    </row>
    <row r="184" spans="1:10" s="11" customFormat="1" ht="15.75">
      <c r="A184" s="16" t="s">
        <v>327</v>
      </c>
      <c r="B184" s="16"/>
      <c r="C184" s="16" t="s">
        <v>361</v>
      </c>
      <c r="D184" s="16"/>
      <c r="E184" s="16" t="s">
        <v>362</v>
      </c>
      <c r="F184" s="17">
        <f>+F185+F187+F189+F191+F194+F197</f>
        <v>148300</v>
      </c>
      <c r="G184" s="17">
        <f>+G185+G187+G189+G191+G194+G197</f>
        <v>148300</v>
      </c>
      <c r="H184" s="17">
        <f>+H185+H187+H189+H191+H194+H197</f>
        <v>147577.89000000001</v>
      </c>
      <c r="I184" s="18">
        <f t="shared" si="4"/>
        <v>99.513074848280525</v>
      </c>
      <c r="J184" s="18">
        <f t="shared" si="5"/>
        <v>99.513074848280525</v>
      </c>
    </row>
    <row r="185" spans="1:10" s="3" customFormat="1" ht="17.25">
      <c r="A185" s="19" t="s">
        <v>330</v>
      </c>
      <c r="B185" s="19"/>
      <c r="C185" s="19" t="s">
        <v>526</v>
      </c>
      <c r="D185" s="19"/>
      <c r="E185" s="19" t="s">
        <v>527</v>
      </c>
      <c r="F185" s="20">
        <f>+F186</f>
        <v>700</v>
      </c>
      <c r="G185" s="20">
        <f>+G186</f>
        <v>700</v>
      </c>
      <c r="H185" s="20">
        <f>+H186</f>
        <v>0</v>
      </c>
      <c r="I185" s="21">
        <f t="shared" si="4"/>
        <v>0</v>
      </c>
      <c r="J185" s="21">
        <f t="shared" si="5"/>
        <v>0</v>
      </c>
    </row>
    <row r="186" spans="1:10" s="22" customFormat="1" ht="12.75">
      <c r="B186" s="23"/>
      <c r="C186" s="23"/>
      <c r="D186" s="23" t="s">
        <v>524</v>
      </c>
      <c r="E186" s="23" t="s">
        <v>525</v>
      </c>
      <c r="F186" s="24">
        <v>700</v>
      </c>
      <c r="G186" s="24">
        <v>700</v>
      </c>
      <c r="H186" s="24">
        <v>0</v>
      </c>
      <c r="I186" s="25">
        <f t="shared" si="4"/>
        <v>0</v>
      </c>
      <c r="J186" s="25">
        <f t="shared" si="5"/>
        <v>0</v>
      </c>
    </row>
    <row r="187" spans="1:10" s="3" customFormat="1" ht="17.25">
      <c r="A187" s="19" t="s">
        <v>333</v>
      </c>
      <c r="B187" s="19"/>
      <c r="C187" s="19" t="s">
        <v>364</v>
      </c>
      <c r="D187" s="19"/>
      <c r="E187" s="19" t="s">
        <v>119</v>
      </c>
      <c r="F187" s="20">
        <f>+F188</f>
        <v>1000</v>
      </c>
      <c r="G187" s="20">
        <f>+G188</f>
        <v>1000</v>
      </c>
      <c r="H187" s="20">
        <f>+H188</f>
        <v>2187.06</v>
      </c>
      <c r="I187" s="21">
        <f t="shared" si="4"/>
        <v>218.70599999999999</v>
      </c>
      <c r="J187" s="21">
        <f t="shared" si="5"/>
        <v>218.70599999999999</v>
      </c>
    </row>
    <row r="188" spans="1:10" s="22" customFormat="1" ht="12.75">
      <c r="B188" s="23"/>
      <c r="C188" s="23"/>
      <c r="D188" s="23" t="s">
        <v>245</v>
      </c>
      <c r="E188" s="23" t="s">
        <v>246</v>
      </c>
      <c r="F188" s="24">
        <v>1000</v>
      </c>
      <c r="G188" s="24">
        <v>1000</v>
      </c>
      <c r="H188" s="24">
        <v>2187.06</v>
      </c>
      <c r="I188" s="25">
        <f t="shared" si="4"/>
        <v>218.70599999999999</v>
      </c>
      <c r="J188" s="25">
        <f t="shared" si="5"/>
        <v>218.70599999999999</v>
      </c>
    </row>
    <row r="189" spans="1:10" s="3" customFormat="1" ht="17.25">
      <c r="A189" s="19" t="s">
        <v>338</v>
      </c>
      <c r="B189" s="19"/>
      <c r="C189" s="19" t="s">
        <v>366</v>
      </c>
      <c r="D189" s="19"/>
      <c r="E189" s="19" t="s">
        <v>367</v>
      </c>
      <c r="F189" s="20">
        <f>+F190</f>
        <v>6500</v>
      </c>
      <c r="G189" s="20">
        <f>+G190</f>
        <v>6500</v>
      </c>
      <c r="H189" s="20">
        <f>+H190</f>
        <v>6232</v>
      </c>
      <c r="I189" s="21">
        <f t="shared" si="4"/>
        <v>95.876923076923077</v>
      </c>
      <c r="J189" s="21">
        <f t="shared" si="5"/>
        <v>95.876923076923077</v>
      </c>
    </row>
    <row r="190" spans="1:10" s="22" customFormat="1" ht="12.75">
      <c r="B190" s="23"/>
      <c r="C190" s="23"/>
      <c r="D190" s="23" t="s">
        <v>208</v>
      </c>
      <c r="E190" s="23" t="s">
        <v>209</v>
      </c>
      <c r="F190" s="24">
        <v>6500</v>
      </c>
      <c r="G190" s="24">
        <v>6500</v>
      </c>
      <c r="H190" s="24">
        <v>6232</v>
      </c>
      <c r="I190" s="25">
        <f t="shared" si="4"/>
        <v>95.876923076923077</v>
      </c>
      <c r="J190" s="25">
        <f t="shared" si="5"/>
        <v>95.876923076923077</v>
      </c>
    </row>
    <row r="191" spans="1:10" s="3" customFormat="1" ht="17.25">
      <c r="A191" s="19" t="s">
        <v>345</v>
      </c>
      <c r="B191" s="19"/>
      <c r="C191" s="19" t="s">
        <v>369</v>
      </c>
      <c r="D191" s="19"/>
      <c r="E191" s="19" t="s">
        <v>370</v>
      </c>
      <c r="F191" s="20">
        <f>+F192+F193</f>
        <v>10200</v>
      </c>
      <c r="G191" s="20">
        <f>+G192+G193</f>
        <v>10200</v>
      </c>
      <c r="H191" s="20">
        <f>+H192+H193</f>
        <v>9416.17</v>
      </c>
      <c r="I191" s="21">
        <f t="shared" si="4"/>
        <v>92.315392156862742</v>
      </c>
      <c r="J191" s="21">
        <f t="shared" si="5"/>
        <v>92.315392156862742</v>
      </c>
    </row>
    <row r="192" spans="1:10" s="22" customFormat="1" ht="12.75">
      <c r="B192" s="23"/>
      <c r="C192" s="23"/>
      <c r="D192" s="23" t="s">
        <v>217</v>
      </c>
      <c r="E192" s="23" t="s">
        <v>218</v>
      </c>
      <c r="F192" s="24">
        <v>9000</v>
      </c>
      <c r="G192" s="24">
        <v>9000</v>
      </c>
      <c r="H192" s="24">
        <v>9416.17</v>
      </c>
      <c r="I192" s="25">
        <f t="shared" si="4"/>
        <v>104.62411111111112</v>
      </c>
      <c r="J192" s="25">
        <f t="shared" si="5"/>
        <v>104.62411111111112</v>
      </c>
    </row>
    <row r="193" spans="1:10" s="22" customFormat="1" ht="12.75">
      <c r="B193" s="23"/>
      <c r="C193" s="23"/>
      <c r="D193" s="23" t="s">
        <v>238</v>
      </c>
      <c r="E193" s="23" t="s">
        <v>239</v>
      </c>
      <c r="F193" s="24">
        <v>1200</v>
      </c>
      <c r="G193" s="24">
        <v>1200</v>
      </c>
      <c r="H193" s="24">
        <v>0</v>
      </c>
      <c r="I193" s="25">
        <f t="shared" si="4"/>
        <v>0</v>
      </c>
      <c r="J193" s="25">
        <f t="shared" si="5"/>
        <v>0</v>
      </c>
    </row>
    <row r="194" spans="1:10" s="3" customFormat="1" ht="17.25">
      <c r="A194" s="19" t="s">
        <v>348</v>
      </c>
      <c r="B194" s="19"/>
      <c r="C194" s="19" t="s">
        <v>372</v>
      </c>
      <c r="D194" s="19"/>
      <c r="E194" s="19" t="s">
        <v>373</v>
      </c>
      <c r="F194" s="20">
        <f>+F195+F196</f>
        <v>300</v>
      </c>
      <c r="G194" s="20">
        <f>+G195+G196</f>
        <v>300</v>
      </c>
      <c r="H194" s="20">
        <f>+H195+H196</f>
        <v>142.66</v>
      </c>
      <c r="I194" s="21">
        <f t="shared" si="4"/>
        <v>47.553333333333327</v>
      </c>
      <c r="J194" s="21">
        <f t="shared" si="5"/>
        <v>47.553333333333327</v>
      </c>
    </row>
    <row r="195" spans="1:10" s="22" customFormat="1" ht="12.75">
      <c r="B195" s="23"/>
      <c r="C195" s="23"/>
      <c r="D195" s="23" t="s">
        <v>197</v>
      </c>
      <c r="E195" s="23" t="s">
        <v>198</v>
      </c>
      <c r="F195" s="24">
        <v>100</v>
      </c>
      <c r="G195" s="24">
        <v>100</v>
      </c>
      <c r="H195" s="24">
        <v>142.66</v>
      </c>
      <c r="I195" s="25">
        <f t="shared" ref="I195:I258" si="9">IF(F195&lt;&gt;0,H195/F195*100,"**.**")</f>
        <v>142.66</v>
      </c>
      <c r="J195" s="25">
        <f t="shared" ref="J195:J258" si="10">IF(G195&lt;&gt;0,H195/G195*100,"**.**")</f>
        <v>142.66</v>
      </c>
    </row>
    <row r="196" spans="1:10" s="22" customFormat="1" ht="12.75">
      <c r="B196" s="23"/>
      <c r="C196" s="23"/>
      <c r="D196" s="23" t="s">
        <v>199</v>
      </c>
      <c r="E196" s="23" t="s">
        <v>504</v>
      </c>
      <c r="F196" s="24">
        <v>200</v>
      </c>
      <c r="G196" s="24">
        <v>200</v>
      </c>
      <c r="H196" s="24">
        <v>0</v>
      </c>
      <c r="I196" s="25">
        <f t="shared" si="9"/>
        <v>0</v>
      </c>
      <c r="J196" s="25">
        <f t="shared" si="10"/>
        <v>0</v>
      </c>
    </row>
    <row r="197" spans="1:10" s="3" customFormat="1" ht="17.25">
      <c r="A197" s="19" t="s">
        <v>353</v>
      </c>
      <c r="B197" s="19"/>
      <c r="C197" s="19" t="s">
        <v>528</v>
      </c>
      <c r="D197" s="19"/>
      <c r="E197" s="19" t="s">
        <v>529</v>
      </c>
      <c r="F197" s="20">
        <f>+F198+F199</f>
        <v>129600</v>
      </c>
      <c r="G197" s="20">
        <f>+G198+G199</f>
        <v>129600</v>
      </c>
      <c r="H197" s="20">
        <f>+H198+H199</f>
        <v>129600</v>
      </c>
      <c r="I197" s="21">
        <f t="shared" si="9"/>
        <v>100</v>
      </c>
      <c r="J197" s="21">
        <f t="shared" si="10"/>
        <v>100</v>
      </c>
    </row>
    <row r="198" spans="1:10" s="22" customFormat="1" ht="12.75">
      <c r="B198" s="23"/>
      <c r="C198" s="23"/>
      <c r="D198" s="23" t="s">
        <v>245</v>
      </c>
      <c r="E198" s="23" t="s">
        <v>246</v>
      </c>
      <c r="F198" s="24">
        <v>129600</v>
      </c>
      <c r="G198" s="24">
        <v>129600</v>
      </c>
      <c r="H198" s="24">
        <v>0</v>
      </c>
      <c r="I198" s="25">
        <f t="shared" si="9"/>
        <v>0</v>
      </c>
      <c r="J198" s="25">
        <f t="shared" si="10"/>
        <v>0</v>
      </c>
    </row>
    <row r="199" spans="1:10" s="22" customFormat="1" ht="12.75">
      <c r="B199" s="23"/>
      <c r="C199" s="23"/>
      <c r="D199" s="23" t="s">
        <v>539</v>
      </c>
      <c r="E199" s="23" t="s">
        <v>540</v>
      </c>
      <c r="F199" s="24">
        <v>0</v>
      </c>
      <c r="G199" s="24">
        <v>0</v>
      </c>
      <c r="H199" s="24">
        <v>129600</v>
      </c>
      <c r="I199" s="25" t="str">
        <f t="shared" si="9"/>
        <v>**.**</v>
      </c>
      <c r="J199" s="25" t="str">
        <f t="shared" si="10"/>
        <v>**.**</v>
      </c>
    </row>
    <row r="200" spans="1:10" s="26" customFormat="1" ht="18">
      <c r="B200" s="27" t="s">
        <v>375</v>
      </c>
      <c r="C200" s="27"/>
      <c r="D200" s="27"/>
      <c r="E200" s="27" t="s">
        <v>376</v>
      </c>
      <c r="F200" s="28">
        <f>+F201</f>
        <v>33000</v>
      </c>
      <c r="G200" s="28">
        <f>+G201</f>
        <v>33000</v>
      </c>
      <c r="H200" s="28">
        <f>+H201</f>
        <v>16736.55</v>
      </c>
      <c r="I200" s="29">
        <f t="shared" si="9"/>
        <v>50.716818181818176</v>
      </c>
      <c r="J200" s="29">
        <f t="shared" si="10"/>
        <v>50.716818181818176</v>
      </c>
    </row>
    <row r="201" spans="1:10" s="11" customFormat="1" ht="15.75">
      <c r="A201" s="16" t="s">
        <v>356</v>
      </c>
      <c r="B201" s="16"/>
      <c r="C201" s="16" t="s">
        <v>361</v>
      </c>
      <c r="D201" s="16"/>
      <c r="E201" s="16" t="s">
        <v>362</v>
      </c>
      <c r="F201" s="17">
        <f>+F202+F206+F210+F212</f>
        <v>33000</v>
      </c>
      <c r="G201" s="17">
        <f>+G202+G206+G210+G212</f>
        <v>33000</v>
      </c>
      <c r="H201" s="17">
        <f>+H202+H206+H210+H212</f>
        <v>16736.55</v>
      </c>
      <c r="I201" s="18">
        <f t="shared" si="9"/>
        <v>50.716818181818176</v>
      </c>
      <c r="J201" s="18">
        <f t="shared" si="10"/>
        <v>50.716818181818176</v>
      </c>
    </row>
    <row r="202" spans="1:10" s="3" customFormat="1" ht="17.25">
      <c r="A202" s="19" t="s">
        <v>363</v>
      </c>
      <c r="B202" s="19"/>
      <c r="C202" s="19" t="s">
        <v>378</v>
      </c>
      <c r="D202" s="19"/>
      <c r="E202" s="19" t="s">
        <v>119</v>
      </c>
      <c r="F202" s="20">
        <f>+F203+F204+F205</f>
        <v>6300</v>
      </c>
      <c r="G202" s="20">
        <f>+G203+G204+G205</f>
        <v>6300</v>
      </c>
      <c r="H202" s="20">
        <f>+H203+H204+H205</f>
        <v>6566</v>
      </c>
      <c r="I202" s="21">
        <f t="shared" si="9"/>
        <v>104.22222222222221</v>
      </c>
      <c r="J202" s="21">
        <f t="shared" si="10"/>
        <v>104.22222222222221</v>
      </c>
    </row>
    <row r="203" spans="1:10" s="22" customFormat="1" ht="12.75">
      <c r="B203" s="23"/>
      <c r="C203" s="23"/>
      <c r="D203" s="23" t="s">
        <v>217</v>
      </c>
      <c r="E203" s="23" t="s">
        <v>218</v>
      </c>
      <c r="F203" s="24">
        <v>0</v>
      </c>
      <c r="G203" s="24">
        <v>0</v>
      </c>
      <c r="H203" s="24">
        <v>6116</v>
      </c>
      <c r="I203" s="25" t="str">
        <f t="shared" si="9"/>
        <v>**.**</v>
      </c>
      <c r="J203" s="25" t="str">
        <f t="shared" si="10"/>
        <v>**.**</v>
      </c>
    </row>
    <row r="204" spans="1:10" s="22" customFormat="1" ht="12.75">
      <c r="B204" s="23"/>
      <c r="C204" s="23"/>
      <c r="D204" s="23" t="s">
        <v>238</v>
      </c>
      <c r="E204" s="23" t="s">
        <v>239</v>
      </c>
      <c r="F204" s="24">
        <v>0</v>
      </c>
      <c r="G204" s="24">
        <v>0</v>
      </c>
      <c r="H204" s="24">
        <v>450</v>
      </c>
      <c r="I204" s="25" t="str">
        <f t="shared" si="9"/>
        <v>**.**</v>
      </c>
      <c r="J204" s="25" t="str">
        <f t="shared" si="10"/>
        <v>**.**</v>
      </c>
    </row>
    <row r="205" spans="1:10" s="22" customFormat="1" ht="12.75">
      <c r="B205" s="23"/>
      <c r="C205" s="23"/>
      <c r="D205" s="23" t="s">
        <v>118</v>
      </c>
      <c r="E205" s="23" t="s">
        <v>119</v>
      </c>
      <c r="F205" s="24">
        <v>6300</v>
      </c>
      <c r="G205" s="24">
        <v>6300</v>
      </c>
      <c r="H205" s="24">
        <v>0</v>
      </c>
      <c r="I205" s="25">
        <f t="shared" si="9"/>
        <v>0</v>
      </c>
      <c r="J205" s="25">
        <f t="shared" si="10"/>
        <v>0</v>
      </c>
    </row>
    <row r="206" spans="1:10" s="3" customFormat="1" ht="17.25">
      <c r="A206" s="19" t="s">
        <v>365</v>
      </c>
      <c r="B206" s="19"/>
      <c r="C206" s="19" t="s">
        <v>380</v>
      </c>
      <c r="D206" s="19"/>
      <c r="E206" s="19" t="s">
        <v>367</v>
      </c>
      <c r="F206" s="20">
        <f>+F207+F208+F209</f>
        <v>9500</v>
      </c>
      <c r="G206" s="20">
        <f>+G207+G208+G209</f>
        <v>9500</v>
      </c>
      <c r="H206" s="20">
        <f>+H207+H208+H209</f>
        <v>9260.9599999999991</v>
      </c>
      <c r="I206" s="21">
        <f t="shared" si="9"/>
        <v>97.483789473684197</v>
      </c>
      <c r="J206" s="21">
        <f t="shared" si="10"/>
        <v>97.483789473684197</v>
      </c>
    </row>
    <row r="207" spans="1:10" s="22" customFormat="1" ht="12.75">
      <c r="B207" s="23"/>
      <c r="C207" s="23"/>
      <c r="D207" s="23" t="s">
        <v>208</v>
      </c>
      <c r="E207" s="23" t="s">
        <v>209</v>
      </c>
      <c r="F207" s="24">
        <v>8000</v>
      </c>
      <c r="G207" s="24">
        <v>8000</v>
      </c>
      <c r="H207" s="24">
        <v>8498.9599999999991</v>
      </c>
      <c r="I207" s="25">
        <f t="shared" si="9"/>
        <v>106.23699999999998</v>
      </c>
      <c r="J207" s="25">
        <f t="shared" si="10"/>
        <v>106.23699999999998</v>
      </c>
    </row>
    <row r="208" spans="1:10" s="22" customFormat="1" ht="12.75">
      <c r="B208" s="23"/>
      <c r="C208" s="23"/>
      <c r="D208" s="23" t="s">
        <v>217</v>
      </c>
      <c r="E208" s="23" t="s">
        <v>218</v>
      </c>
      <c r="F208" s="24">
        <v>500</v>
      </c>
      <c r="G208" s="24">
        <v>500</v>
      </c>
      <c r="H208" s="24">
        <v>252</v>
      </c>
      <c r="I208" s="25">
        <f t="shared" si="9"/>
        <v>50.4</v>
      </c>
      <c r="J208" s="25">
        <f t="shared" si="10"/>
        <v>50.4</v>
      </c>
    </row>
    <row r="209" spans="1:10" s="22" customFormat="1" ht="12.75">
      <c r="B209" s="23"/>
      <c r="C209" s="23"/>
      <c r="D209" s="23" t="s">
        <v>238</v>
      </c>
      <c r="E209" s="23" t="s">
        <v>239</v>
      </c>
      <c r="F209" s="24">
        <v>1000</v>
      </c>
      <c r="G209" s="24">
        <v>1000</v>
      </c>
      <c r="H209" s="24">
        <v>510</v>
      </c>
      <c r="I209" s="25">
        <f t="shared" si="9"/>
        <v>51</v>
      </c>
      <c r="J209" s="25">
        <f t="shared" si="10"/>
        <v>51</v>
      </c>
    </row>
    <row r="210" spans="1:10" s="3" customFormat="1" ht="17.25">
      <c r="A210" s="19" t="s">
        <v>368</v>
      </c>
      <c r="B210" s="19"/>
      <c r="C210" s="19" t="s">
        <v>382</v>
      </c>
      <c r="D210" s="19"/>
      <c r="E210" s="19" t="s">
        <v>373</v>
      </c>
      <c r="F210" s="20">
        <f>+F211</f>
        <v>200</v>
      </c>
      <c r="G210" s="20">
        <f>+G211</f>
        <v>200</v>
      </c>
      <c r="H210" s="20">
        <f>+H211</f>
        <v>280.45999999999998</v>
      </c>
      <c r="I210" s="21">
        <f t="shared" si="9"/>
        <v>140.22999999999999</v>
      </c>
      <c r="J210" s="21">
        <f t="shared" si="10"/>
        <v>140.22999999999999</v>
      </c>
    </row>
    <row r="211" spans="1:10" s="22" customFormat="1" ht="12.75">
      <c r="B211" s="23"/>
      <c r="C211" s="23"/>
      <c r="D211" s="23" t="s">
        <v>197</v>
      </c>
      <c r="E211" s="23" t="s">
        <v>198</v>
      </c>
      <c r="F211" s="24">
        <v>200</v>
      </c>
      <c r="G211" s="24">
        <v>200</v>
      </c>
      <c r="H211" s="24">
        <v>280.45999999999998</v>
      </c>
      <c r="I211" s="25">
        <f t="shared" si="9"/>
        <v>140.22999999999999</v>
      </c>
      <c r="J211" s="25">
        <f t="shared" si="10"/>
        <v>140.22999999999999</v>
      </c>
    </row>
    <row r="212" spans="1:10" s="3" customFormat="1" ht="17.25">
      <c r="A212" s="19" t="s">
        <v>371</v>
      </c>
      <c r="B212" s="19"/>
      <c r="C212" s="19" t="s">
        <v>384</v>
      </c>
      <c r="D212" s="19"/>
      <c r="E212" s="19" t="s">
        <v>385</v>
      </c>
      <c r="F212" s="20">
        <f>+F213+F214</f>
        <v>17000</v>
      </c>
      <c r="G212" s="20">
        <f>+G213+G214</f>
        <v>17000</v>
      </c>
      <c r="H212" s="20">
        <f>+H213+H214</f>
        <v>629.13</v>
      </c>
      <c r="I212" s="21">
        <f t="shared" si="9"/>
        <v>3.7007647058823525</v>
      </c>
      <c r="J212" s="21">
        <f t="shared" si="10"/>
        <v>3.7007647058823525</v>
      </c>
    </row>
    <row r="213" spans="1:10" s="22" customFormat="1" ht="12.75">
      <c r="B213" s="23"/>
      <c r="C213" s="23"/>
      <c r="D213" s="23" t="s">
        <v>245</v>
      </c>
      <c r="E213" s="23" t="s">
        <v>246</v>
      </c>
      <c r="F213" s="24">
        <v>0</v>
      </c>
      <c r="G213" s="24">
        <v>0</v>
      </c>
      <c r="H213" s="24">
        <v>629.13</v>
      </c>
      <c r="I213" s="25" t="str">
        <f t="shared" si="9"/>
        <v>**.**</v>
      </c>
      <c r="J213" s="25" t="str">
        <f t="shared" si="10"/>
        <v>**.**</v>
      </c>
    </row>
    <row r="214" spans="1:10" s="22" customFormat="1" ht="12.75">
      <c r="B214" s="23"/>
      <c r="C214" s="23"/>
      <c r="D214" s="23" t="s">
        <v>320</v>
      </c>
      <c r="E214" s="23" t="s">
        <v>321</v>
      </c>
      <c r="F214" s="24">
        <v>17000</v>
      </c>
      <c r="G214" s="24">
        <v>17000</v>
      </c>
      <c r="H214" s="24">
        <v>0</v>
      </c>
      <c r="I214" s="25">
        <f t="shared" si="9"/>
        <v>0</v>
      </c>
      <c r="J214" s="25">
        <f t="shared" si="10"/>
        <v>0</v>
      </c>
    </row>
    <row r="215" spans="1:10" s="26" customFormat="1" ht="18">
      <c r="B215" s="27" t="s">
        <v>387</v>
      </c>
      <c r="C215" s="27"/>
      <c r="D215" s="27"/>
      <c r="E215" s="27" t="s">
        <v>388</v>
      </c>
      <c r="F215" s="28">
        <f>+F216</f>
        <v>6150</v>
      </c>
      <c r="G215" s="28">
        <f>+G216</f>
        <v>7950</v>
      </c>
      <c r="H215" s="28">
        <f>+H216</f>
        <v>9660.56</v>
      </c>
      <c r="I215" s="29">
        <f t="shared" si="9"/>
        <v>157.08227642276421</v>
      </c>
      <c r="J215" s="29">
        <f t="shared" si="10"/>
        <v>121.51647798742138</v>
      </c>
    </row>
    <row r="216" spans="1:10" s="11" customFormat="1" ht="15.75">
      <c r="A216" s="16" t="s">
        <v>374</v>
      </c>
      <c r="B216" s="16"/>
      <c r="C216" s="16" t="s">
        <v>361</v>
      </c>
      <c r="D216" s="16"/>
      <c r="E216" s="16" t="s">
        <v>362</v>
      </c>
      <c r="F216" s="17">
        <f>+F217+F220+F222+F227</f>
        <v>6150</v>
      </c>
      <c r="G216" s="17">
        <f>+G217+G220+G222+G227</f>
        <v>7950</v>
      </c>
      <c r="H216" s="17">
        <f>+H217+H220+H222+H227</f>
        <v>9660.56</v>
      </c>
      <c r="I216" s="18">
        <f t="shared" si="9"/>
        <v>157.08227642276421</v>
      </c>
      <c r="J216" s="18">
        <f t="shared" si="10"/>
        <v>121.51647798742138</v>
      </c>
    </row>
    <row r="217" spans="1:10" s="3" customFormat="1" ht="17.25">
      <c r="A217" s="19" t="s">
        <v>377</v>
      </c>
      <c r="B217" s="19"/>
      <c r="C217" s="19" t="s">
        <v>390</v>
      </c>
      <c r="D217" s="19"/>
      <c r="E217" s="19" t="s">
        <v>530</v>
      </c>
      <c r="F217" s="20">
        <f>+F218+F219</f>
        <v>700</v>
      </c>
      <c r="G217" s="20">
        <f>+G218+G219</f>
        <v>2500</v>
      </c>
      <c r="H217" s="20">
        <f>+H218+H219</f>
        <v>2500</v>
      </c>
      <c r="I217" s="21">
        <f t="shared" si="9"/>
        <v>357.14285714285717</v>
      </c>
      <c r="J217" s="21">
        <f t="shared" si="10"/>
        <v>100</v>
      </c>
    </row>
    <row r="218" spans="1:10" s="22" customFormat="1" ht="12.75">
      <c r="B218" s="23"/>
      <c r="C218" s="23"/>
      <c r="D218" s="23" t="s">
        <v>245</v>
      </c>
      <c r="E218" s="23" t="s">
        <v>246</v>
      </c>
      <c r="F218" s="24">
        <v>0</v>
      </c>
      <c r="G218" s="24">
        <v>1400</v>
      </c>
      <c r="H218" s="24">
        <v>1400</v>
      </c>
      <c r="I218" s="25" t="str">
        <f t="shared" si="9"/>
        <v>**.**</v>
      </c>
      <c r="J218" s="25">
        <f t="shared" si="10"/>
        <v>100</v>
      </c>
    </row>
    <row r="219" spans="1:10" s="22" customFormat="1" ht="12.75">
      <c r="B219" s="23"/>
      <c r="C219" s="23"/>
      <c r="D219" s="23" t="s">
        <v>392</v>
      </c>
      <c r="E219" s="23" t="s">
        <v>393</v>
      </c>
      <c r="F219" s="24">
        <v>700</v>
      </c>
      <c r="G219" s="24">
        <v>1100</v>
      </c>
      <c r="H219" s="24">
        <v>1100</v>
      </c>
      <c r="I219" s="25">
        <f t="shared" si="9"/>
        <v>157.14285714285714</v>
      </c>
      <c r="J219" s="25">
        <f t="shared" si="10"/>
        <v>100</v>
      </c>
    </row>
    <row r="220" spans="1:10" s="3" customFormat="1" ht="17.25">
      <c r="A220" s="19" t="s">
        <v>379</v>
      </c>
      <c r="B220" s="19"/>
      <c r="C220" s="19" t="s">
        <v>394</v>
      </c>
      <c r="D220" s="19"/>
      <c r="E220" s="19" t="s">
        <v>373</v>
      </c>
      <c r="F220" s="20">
        <f>+F221</f>
        <v>150</v>
      </c>
      <c r="G220" s="20">
        <f>+G221</f>
        <v>150</v>
      </c>
      <c r="H220" s="20">
        <f>+H221</f>
        <v>129.01</v>
      </c>
      <c r="I220" s="21">
        <f t="shared" si="9"/>
        <v>86.006666666666661</v>
      </c>
      <c r="J220" s="21">
        <f t="shared" si="10"/>
        <v>86.006666666666661</v>
      </c>
    </row>
    <row r="221" spans="1:10" s="22" customFormat="1" ht="12.75">
      <c r="B221" s="23"/>
      <c r="C221" s="23"/>
      <c r="D221" s="23" t="s">
        <v>197</v>
      </c>
      <c r="E221" s="23" t="s">
        <v>198</v>
      </c>
      <c r="F221" s="24">
        <v>150</v>
      </c>
      <c r="G221" s="24">
        <v>150</v>
      </c>
      <c r="H221" s="24">
        <v>129.01</v>
      </c>
      <c r="I221" s="25">
        <f t="shared" si="9"/>
        <v>86.006666666666661</v>
      </c>
      <c r="J221" s="25">
        <f t="shared" si="10"/>
        <v>86.006666666666661</v>
      </c>
    </row>
    <row r="222" spans="1:10" s="3" customFormat="1" ht="17.25">
      <c r="A222" s="19" t="s">
        <v>381</v>
      </c>
      <c r="B222" s="19"/>
      <c r="C222" s="19" t="s">
        <v>396</v>
      </c>
      <c r="D222" s="19"/>
      <c r="E222" s="19" t="s">
        <v>119</v>
      </c>
      <c r="F222" s="20">
        <f>+F223+F224+F225+F226</f>
        <v>5300</v>
      </c>
      <c r="G222" s="20">
        <f>+G223+G224+G225+G226</f>
        <v>5300</v>
      </c>
      <c r="H222" s="20">
        <f>+H223+H224+H225+H226</f>
        <v>6415.04</v>
      </c>
      <c r="I222" s="21">
        <f t="shared" si="9"/>
        <v>121.03849056603772</v>
      </c>
      <c r="J222" s="21">
        <f t="shared" si="10"/>
        <v>121.03849056603772</v>
      </c>
    </row>
    <row r="223" spans="1:10" s="22" customFormat="1" ht="12.75">
      <c r="B223" s="23"/>
      <c r="C223" s="23"/>
      <c r="D223" s="23" t="s">
        <v>208</v>
      </c>
      <c r="E223" s="23" t="s">
        <v>209</v>
      </c>
      <c r="F223" s="24">
        <v>0</v>
      </c>
      <c r="G223" s="24">
        <v>0</v>
      </c>
      <c r="H223" s="24">
        <v>545</v>
      </c>
      <c r="I223" s="25" t="str">
        <f t="shared" si="9"/>
        <v>**.**</v>
      </c>
      <c r="J223" s="25" t="str">
        <f t="shared" si="10"/>
        <v>**.**</v>
      </c>
    </row>
    <row r="224" spans="1:10" s="22" customFormat="1" ht="12.75">
      <c r="B224" s="23"/>
      <c r="C224" s="23"/>
      <c r="D224" s="23" t="s">
        <v>217</v>
      </c>
      <c r="E224" s="23" t="s">
        <v>218</v>
      </c>
      <c r="F224" s="24">
        <v>300</v>
      </c>
      <c r="G224" s="24">
        <v>300</v>
      </c>
      <c r="H224" s="24">
        <v>4744.04</v>
      </c>
      <c r="I224" s="25">
        <f t="shared" si="9"/>
        <v>1581.3466666666666</v>
      </c>
      <c r="J224" s="25">
        <f t="shared" si="10"/>
        <v>1581.3466666666666</v>
      </c>
    </row>
    <row r="225" spans="1:10" s="22" customFormat="1" ht="12.75">
      <c r="B225" s="23"/>
      <c r="C225" s="23"/>
      <c r="D225" s="23" t="s">
        <v>238</v>
      </c>
      <c r="E225" s="23" t="s">
        <v>239</v>
      </c>
      <c r="F225" s="24">
        <v>0</v>
      </c>
      <c r="G225" s="24">
        <v>0</v>
      </c>
      <c r="H225" s="24">
        <v>1126</v>
      </c>
      <c r="I225" s="25" t="str">
        <f t="shared" si="9"/>
        <v>**.**</v>
      </c>
      <c r="J225" s="25" t="str">
        <f t="shared" si="10"/>
        <v>**.**</v>
      </c>
    </row>
    <row r="226" spans="1:10" s="22" customFormat="1" ht="12.75">
      <c r="B226" s="23"/>
      <c r="C226" s="23"/>
      <c r="D226" s="23" t="s">
        <v>118</v>
      </c>
      <c r="E226" s="23" t="s">
        <v>119</v>
      </c>
      <c r="F226" s="24">
        <v>5000</v>
      </c>
      <c r="G226" s="24">
        <v>5000</v>
      </c>
      <c r="H226" s="24">
        <v>0</v>
      </c>
      <c r="I226" s="25">
        <f t="shared" si="9"/>
        <v>0</v>
      </c>
      <c r="J226" s="25">
        <f t="shared" si="10"/>
        <v>0</v>
      </c>
    </row>
    <row r="227" spans="1:10" s="3" customFormat="1" ht="17.25">
      <c r="A227" s="19" t="s">
        <v>383</v>
      </c>
      <c r="B227" s="19"/>
      <c r="C227" s="19" t="s">
        <v>398</v>
      </c>
      <c r="D227" s="19"/>
      <c r="E227" s="19" t="s">
        <v>531</v>
      </c>
      <c r="F227" s="20">
        <f>+F228</f>
        <v>0</v>
      </c>
      <c r="G227" s="20">
        <f>+G228</f>
        <v>0</v>
      </c>
      <c r="H227" s="20">
        <f>+H228</f>
        <v>616.51</v>
      </c>
      <c r="I227" s="21" t="str">
        <f t="shared" si="9"/>
        <v>**.**</v>
      </c>
      <c r="J227" s="21" t="str">
        <f t="shared" si="10"/>
        <v>**.**</v>
      </c>
    </row>
    <row r="228" spans="1:10" s="22" customFormat="1" ht="12.75">
      <c r="B228" s="23"/>
      <c r="C228" s="23"/>
      <c r="D228" s="23" t="s">
        <v>245</v>
      </c>
      <c r="E228" s="23" t="s">
        <v>246</v>
      </c>
      <c r="F228" s="24">
        <v>0</v>
      </c>
      <c r="G228" s="24">
        <v>0</v>
      </c>
      <c r="H228" s="24">
        <v>616.51</v>
      </c>
      <c r="I228" s="25" t="str">
        <f t="shared" si="9"/>
        <v>**.**</v>
      </c>
      <c r="J228" s="25" t="str">
        <f t="shared" si="10"/>
        <v>**.**</v>
      </c>
    </row>
    <row r="229" spans="1:10" s="26" customFormat="1" ht="18">
      <c r="B229" s="27" t="s">
        <v>400</v>
      </c>
      <c r="C229" s="27"/>
      <c r="D229" s="27"/>
      <c r="E229" s="27" t="s">
        <v>401</v>
      </c>
      <c r="F229" s="28">
        <f>+F230</f>
        <v>14842</v>
      </c>
      <c r="G229" s="28">
        <f>+G230</f>
        <v>14842</v>
      </c>
      <c r="H229" s="28">
        <f>+H230</f>
        <v>14650.67</v>
      </c>
      <c r="I229" s="29">
        <f t="shared" si="9"/>
        <v>98.710888020482415</v>
      </c>
      <c r="J229" s="29">
        <f t="shared" si="10"/>
        <v>98.710888020482415</v>
      </c>
    </row>
    <row r="230" spans="1:10" s="11" customFormat="1" ht="15.75">
      <c r="A230" s="16" t="s">
        <v>386</v>
      </c>
      <c r="B230" s="16"/>
      <c r="C230" s="16" t="s">
        <v>361</v>
      </c>
      <c r="D230" s="16"/>
      <c r="E230" s="16" t="s">
        <v>362</v>
      </c>
      <c r="F230" s="17">
        <f>+F231+F233+F236+F240</f>
        <v>14842</v>
      </c>
      <c r="G230" s="17">
        <f>+G231+G233+G236+G240</f>
        <v>14842</v>
      </c>
      <c r="H230" s="17">
        <f>+H231+H233+H236+H240</f>
        <v>14650.67</v>
      </c>
      <c r="I230" s="18">
        <f t="shared" si="9"/>
        <v>98.710888020482415</v>
      </c>
      <c r="J230" s="18">
        <f t="shared" si="10"/>
        <v>98.710888020482415</v>
      </c>
    </row>
    <row r="231" spans="1:10" s="3" customFormat="1" ht="17.25">
      <c r="A231" s="19" t="s">
        <v>389</v>
      </c>
      <c r="B231" s="19"/>
      <c r="C231" s="19" t="s">
        <v>403</v>
      </c>
      <c r="D231" s="19"/>
      <c r="E231" s="19" t="s">
        <v>404</v>
      </c>
      <c r="F231" s="20">
        <f>+F232</f>
        <v>9642</v>
      </c>
      <c r="G231" s="20">
        <f>+G232</f>
        <v>9642</v>
      </c>
      <c r="H231" s="20">
        <f>+H232</f>
        <v>9642</v>
      </c>
      <c r="I231" s="21">
        <f t="shared" si="9"/>
        <v>100</v>
      </c>
      <c r="J231" s="21">
        <f t="shared" si="10"/>
        <v>100</v>
      </c>
    </row>
    <row r="232" spans="1:10" s="22" customFormat="1" ht="12.75">
      <c r="B232" s="23"/>
      <c r="C232" s="23"/>
      <c r="D232" s="23" t="s">
        <v>392</v>
      </c>
      <c r="E232" s="23" t="s">
        <v>393</v>
      </c>
      <c r="F232" s="24">
        <v>9642</v>
      </c>
      <c r="G232" s="24">
        <v>9642</v>
      </c>
      <c r="H232" s="24">
        <v>9642</v>
      </c>
      <c r="I232" s="25">
        <f t="shared" si="9"/>
        <v>100</v>
      </c>
      <c r="J232" s="25">
        <f t="shared" si="10"/>
        <v>100</v>
      </c>
    </row>
    <row r="233" spans="1:10" s="3" customFormat="1" ht="17.25">
      <c r="A233" s="19" t="s">
        <v>391</v>
      </c>
      <c r="B233" s="19"/>
      <c r="C233" s="19" t="s">
        <v>406</v>
      </c>
      <c r="D233" s="19"/>
      <c r="E233" s="19" t="s">
        <v>119</v>
      </c>
      <c r="F233" s="20">
        <f>+F234+F235</f>
        <v>4600</v>
      </c>
      <c r="G233" s="20">
        <f>+G234+G235</f>
        <v>4600</v>
      </c>
      <c r="H233" s="20">
        <f>+H234+H235</f>
        <v>4720</v>
      </c>
      <c r="I233" s="21">
        <f t="shared" si="9"/>
        <v>102.60869565217392</v>
      </c>
      <c r="J233" s="21">
        <f t="shared" si="10"/>
        <v>102.60869565217392</v>
      </c>
    </row>
    <row r="234" spans="1:10" s="22" customFormat="1" ht="12.75">
      <c r="B234" s="23"/>
      <c r="C234" s="23"/>
      <c r="D234" s="23" t="s">
        <v>217</v>
      </c>
      <c r="E234" s="23" t="s">
        <v>218</v>
      </c>
      <c r="F234" s="24">
        <v>0</v>
      </c>
      <c r="G234" s="24">
        <v>0</v>
      </c>
      <c r="H234" s="24">
        <v>4621</v>
      </c>
      <c r="I234" s="25" t="str">
        <f t="shared" si="9"/>
        <v>**.**</v>
      </c>
      <c r="J234" s="25" t="str">
        <f t="shared" si="10"/>
        <v>**.**</v>
      </c>
    </row>
    <row r="235" spans="1:10" s="22" customFormat="1" ht="12.75">
      <c r="B235" s="23"/>
      <c r="C235" s="23"/>
      <c r="D235" s="23" t="s">
        <v>118</v>
      </c>
      <c r="E235" s="23" t="s">
        <v>119</v>
      </c>
      <c r="F235" s="24">
        <v>4600</v>
      </c>
      <c r="G235" s="24">
        <v>4600</v>
      </c>
      <c r="H235" s="24">
        <v>99</v>
      </c>
      <c r="I235" s="25">
        <f t="shared" si="9"/>
        <v>2.152173913043478</v>
      </c>
      <c r="J235" s="25">
        <f t="shared" si="10"/>
        <v>2.152173913043478</v>
      </c>
    </row>
    <row r="236" spans="1:10" s="3" customFormat="1" ht="17.25">
      <c r="A236" s="19" t="s">
        <v>395</v>
      </c>
      <c r="B236" s="19"/>
      <c r="C236" s="19" t="s">
        <v>408</v>
      </c>
      <c r="D236" s="19"/>
      <c r="E236" s="19" t="s">
        <v>409</v>
      </c>
      <c r="F236" s="20">
        <f>+F237+F238+F239</f>
        <v>400</v>
      </c>
      <c r="G236" s="20">
        <f>+G237+G238+G239</f>
        <v>400</v>
      </c>
      <c r="H236" s="20">
        <f>+H237+H238+H239</f>
        <v>60</v>
      </c>
      <c r="I236" s="21">
        <f t="shared" si="9"/>
        <v>15</v>
      </c>
      <c r="J236" s="21">
        <f t="shared" si="10"/>
        <v>15</v>
      </c>
    </row>
    <row r="237" spans="1:10" s="22" customFormat="1" ht="12.75">
      <c r="B237" s="23"/>
      <c r="C237" s="23"/>
      <c r="D237" s="23" t="s">
        <v>208</v>
      </c>
      <c r="E237" s="23" t="s">
        <v>209</v>
      </c>
      <c r="F237" s="24">
        <v>0</v>
      </c>
      <c r="G237" s="24">
        <v>0</v>
      </c>
      <c r="H237" s="24">
        <v>50</v>
      </c>
      <c r="I237" s="25" t="str">
        <f t="shared" si="9"/>
        <v>**.**</v>
      </c>
      <c r="J237" s="25" t="str">
        <f t="shared" si="10"/>
        <v>**.**</v>
      </c>
    </row>
    <row r="238" spans="1:10" s="22" customFormat="1" ht="12.75">
      <c r="B238" s="23"/>
      <c r="C238" s="23"/>
      <c r="D238" s="23" t="s">
        <v>217</v>
      </c>
      <c r="E238" s="23" t="s">
        <v>218</v>
      </c>
      <c r="F238" s="24">
        <v>400</v>
      </c>
      <c r="G238" s="24">
        <v>400</v>
      </c>
      <c r="H238" s="24">
        <v>0</v>
      </c>
      <c r="I238" s="25">
        <f t="shared" si="9"/>
        <v>0</v>
      </c>
      <c r="J238" s="25">
        <f t="shared" si="10"/>
        <v>0</v>
      </c>
    </row>
    <row r="239" spans="1:10" s="22" customFormat="1" ht="12.75">
      <c r="B239" s="23"/>
      <c r="C239" s="23"/>
      <c r="D239" s="23" t="s">
        <v>238</v>
      </c>
      <c r="E239" s="23" t="s">
        <v>239</v>
      </c>
      <c r="F239" s="24">
        <v>0</v>
      </c>
      <c r="G239" s="24">
        <v>0</v>
      </c>
      <c r="H239" s="24">
        <v>10</v>
      </c>
      <c r="I239" s="25" t="str">
        <f t="shared" si="9"/>
        <v>**.**</v>
      </c>
      <c r="J239" s="25" t="str">
        <f t="shared" si="10"/>
        <v>**.**</v>
      </c>
    </row>
    <row r="240" spans="1:10" s="3" customFormat="1" ht="17.25">
      <c r="A240" s="19" t="s">
        <v>397</v>
      </c>
      <c r="B240" s="19"/>
      <c r="C240" s="19" t="s">
        <v>411</v>
      </c>
      <c r="D240" s="19"/>
      <c r="E240" s="19" t="s">
        <v>373</v>
      </c>
      <c r="F240" s="20">
        <f>+F241</f>
        <v>200</v>
      </c>
      <c r="G240" s="20">
        <f>+G241</f>
        <v>200</v>
      </c>
      <c r="H240" s="20">
        <f>+H241</f>
        <v>228.67</v>
      </c>
      <c r="I240" s="21">
        <f t="shared" si="9"/>
        <v>114.33499999999998</v>
      </c>
      <c r="J240" s="21">
        <f t="shared" si="10"/>
        <v>114.33499999999998</v>
      </c>
    </row>
    <row r="241" spans="1:10" s="22" customFormat="1" ht="12.75">
      <c r="B241" s="23"/>
      <c r="C241" s="23"/>
      <c r="D241" s="23" t="s">
        <v>197</v>
      </c>
      <c r="E241" s="23" t="s">
        <v>198</v>
      </c>
      <c r="F241" s="24">
        <v>200</v>
      </c>
      <c r="G241" s="24">
        <v>200</v>
      </c>
      <c r="H241" s="24">
        <v>228.67</v>
      </c>
      <c r="I241" s="25">
        <f t="shared" si="9"/>
        <v>114.33499999999998</v>
      </c>
      <c r="J241" s="25">
        <f t="shared" si="10"/>
        <v>114.33499999999998</v>
      </c>
    </row>
    <row r="242" spans="1:10" s="26" customFormat="1" ht="18">
      <c r="B242" s="27" t="s">
        <v>413</v>
      </c>
      <c r="C242" s="27"/>
      <c r="D242" s="27"/>
      <c r="E242" s="27" t="s">
        <v>414</v>
      </c>
      <c r="F242" s="28">
        <f>+F243</f>
        <v>7360</v>
      </c>
      <c r="G242" s="28">
        <f>+G243</f>
        <v>9994.18</v>
      </c>
      <c r="H242" s="28">
        <f>+H243</f>
        <v>11406.85</v>
      </c>
      <c r="I242" s="29">
        <f t="shared" si="9"/>
        <v>154.984375</v>
      </c>
      <c r="J242" s="29">
        <f t="shared" si="10"/>
        <v>114.13492652723885</v>
      </c>
    </row>
    <row r="243" spans="1:10" s="11" customFormat="1" ht="15.75">
      <c r="A243" s="16" t="s">
        <v>399</v>
      </c>
      <c r="B243" s="16"/>
      <c r="C243" s="16" t="s">
        <v>361</v>
      </c>
      <c r="D243" s="16"/>
      <c r="E243" s="16" t="s">
        <v>362</v>
      </c>
      <c r="F243" s="17">
        <f>+F244+F246+F250</f>
        <v>7360</v>
      </c>
      <c r="G243" s="17">
        <f>+G244+G246+G250</f>
        <v>9994.18</v>
      </c>
      <c r="H243" s="17">
        <f>+H244+H246+H250</f>
        <v>11406.85</v>
      </c>
      <c r="I243" s="18">
        <f t="shared" si="9"/>
        <v>154.984375</v>
      </c>
      <c r="J243" s="18">
        <f t="shared" si="10"/>
        <v>114.13492652723885</v>
      </c>
    </row>
    <row r="244" spans="1:10" s="3" customFormat="1" ht="17.25">
      <c r="A244" s="19" t="s">
        <v>402</v>
      </c>
      <c r="B244" s="19"/>
      <c r="C244" s="19" t="s">
        <v>532</v>
      </c>
      <c r="D244" s="19"/>
      <c r="E244" s="19" t="s">
        <v>533</v>
      </c>
      <c r="F244" s="20">
        <f>+F245</f>
        <v>0</v>
      </c>
      <c r="G244" s="20">
        <f>+G245</f>
        <v>2634.18</v>
      </c>
      <c r="H244" s="20">
        <f>+H245</f>
        <v>2634.18</v>
      </c>
      <c r="I244" s="21" t="str">
        <f t="shared" si="9"/>
        <v>**.**</v>
      </c>
      <c r="J244" s="21">
        <f t="shared" si="10"/>
        <v>100</v>
      </c>
    </row>
    <row r="245" spans="1:10" s="22" customFormat="1" ht="12.75">
      <c r="B245" s="23"/>
      <c r="C245" s="23"/>
      <c r="D245" s="23" t="s">
        <v>245</v>
      </c>
      <c r="E245" s="23" t="s">
        <v>246</v>
      </c>
      <c r="F245" s="24">
        <v>0</v>
      </c>
      <c r="G245" s="24">
        <v>2634.18</v>
      </c>
      <c r="H245" s="24">
        <v>2634.18</v>
      </c>
      <c r="I245" s="25" t="str">
        <f t="shared" si="9"/>
        <v>**.**</v>
      </c>
      <c r="J245" s="25">
        <f t="shared" si="10"/>
        <v>100</v>
      </c>
    </row>
    <row r="246" spans="1:10" s="3" customFormat="1" ht="17.25">
      <c r="A246" s="19" t="s">
        <v>405</v>
      </c>
      <c r="B246" s="19"/>
      <c r="C246" s="19" t="s">
        <v>416</v>
      </c>
      <c r="D246" s="19"/>
      <c r="E246" s="19" t="s">
        <v>367</v>
      </c>
      <c r="F246" s="20">
        <f>+F247+F248+F249</f>
        <v>7260</v>
      </c>
      <c r="G246" s="20">
        <f>+G247+G248+G249</f>
        <v>7260</v>
      </c>
      <c r="H246" s="20">
        <f>+H247+H248+H249</f>
        <v>8600.94</v>
      </c>
      <c r="I246" s="21">
        <f t="shared" si="9"/>
        <v>118.47024793388429</v>
      </c>
      <c r="J246" s="21">
        <f t="shared" si="10"/>
        <v>118.47024793388429</v>
      </c>
    </row>
    <row r="247" spans="1:10" s="22" customFormat="1" ht="12.75">
      <c r="B247" s="23"/>
      <c r="C247" s="23"/>
      <c r="D247" s="23" t="s">
        <v>208</v>
      </c>
      <c r="E247" s="23" t="s">
        <v>209</v>
      </c>
      <c r="F247" s="24">
        <v>7260</v>
      </c>
      <c r="G247" s="24">
        <v>7260</v>
      </c>
      <c r="H247" s="24">
        <v>6774</v>
      </c>
      <c r="I247" s="25">
        <f t="shared" si="9"/>
        <v>93.305785123966942</v>
      </c>
      <c r="J247" s="25">
        <f t="shared" si="10"/>
        <v>93.305785123966942</v>
      </c>
    </row>
    <row r="248" spans="1:10" s="22" customFormat="1" ht="12.75">
      <c r="B248" s="23"/>
      <c r="C248" s="23"/>
      <c r="D248" s="23" t="s">
        <v>217</v>
      </c>
      <c r="E248" s="23" t="s">
        <v>218</v>
      </c>
      <c r="F248" s="24">
        <v>0</v>
      </c>
      <c r="G248" s="24">
        <v>0</v>
      </c>
      <c r="H248" s="24">
        <v>1750</v>
      </c>
      <c r="I248" s="25" t="str">
        <f t="shared" si="9"/>
        <v>**.**</v>
      </c>
      <c r="J248" s="25" t="str">
        <f t="shared" si="10"/>
        <v>**.**</v>
      </c>
    </row>
    <row r="249" spans="1:10" s="22" customFormat="1" ht="12.75">
      <c r="B249" s="23"/>
      <c r="C249" s="23"/>
      <c r="D249" s="23" t="s">
        <v>238</v>
      </c>
      <c r="E249" s="23" t="s">
        <v>239</v>
      </c>
      <c r="F249" s="24">
        <v>0</v>
      </c>
      <c r="G249" s="24">
        <v>0</v>
      </c>
      <c r="H249" s="24">
        <v>76.94</v>
      </c>
      <c r="I249" s="25" t="str">
        <f t="shared" si="9"/>
        <v>**.**</v>
      </c>
      <c r="J249" s="25" t="str">
        <f t="shared" si="10"/>
        <v>**.**</v>
      </c>
    </row>
    <row r="250" spans="1:10" s="3" customFormat="1" ht="17.25">
      <c r="A250" s="19" t="s">
        <v>407</v>
      </c>
      <c r="B250" s="19"/>
      <c r="C250" s="19" t="s">
        <v>418</v>
      </c>
      <c r="D250" s="19"/>
      <c r="E250" s="19" t="s">
        <v>373</v>
      </c>
      <c r="F250" s="20">
        <f>+F251</f>
        <v>100</v>
      </c>
      <c r="G250" s="20">
        <f>+G251</f>
        <v>100</v>
      </c>
      <c r="H250" s="20">
        <f>+H251</f>
        <v>171.73</v>
      </c>
      <c r="I250" s="21">
        <f t="shared" si="9"/>
        <v>171.73</v>
      </c>
      <c r="J250" s="21">
        <f t="shared" si="10"/>
        <v>171.73</v>
      </c>
    </row>
    <row r="251" spans="1:10" s="22" customFormat="1" ht="12.75">
      <c r="B251" s="23"/>
      <c r="C251" s="23"/>
      <c r="D251" s="23" t="s">
        <v>197</v>
      </c>
      <c r="E251" s="23" t="s">
        <v>198</v>
      </c>
      <c r="F251" s="24">
        <v>100</v>
      </c>
      <c r="G251" s="24">
        <v>100</v>
      </c>
      <c r="H251" s="24">
        <v>171.73</v>
      </c>
      <c r="I251" s="25">
        <f t="shared" si="9"/>
        <v>171.73</v>
      </c>
      <c r="J251" s="25">
        <f t="shared" si="10"/>
        <v>171.73</v>
      </c>
    </row>
    <row r="252" spans="1:10" s="26" customFormat="1" ht="18">
      <c r="B252" s="27" t="s">
        <v>420</v>
      </c>
      <c r="C252" s="27"/>
      <c r="D252" s="27"/>
      <c r="E252" s="27" t="s">
        <v>421</v>
      </c>
      <c r="F252" s="28">
        <f>+F253</f>
        <v>62450</v>
      </c>
      <c r="G252" s="28">
        <f>+G253</f>
        <v>62450</v>
      </c>
      <c r="H252" s="28">
        <f>+H253</f>
        <v>60142.04</v>
      </c>
      <c r="I252" s="29">
        <f t="shared" si="9"/>
        <v>96.304307445956766</v>
      </c>
      <c r="J252" s="29">
        <f t="shared" si="10"/>
        <v>96.304307445956766</v>
      </c>
    </row>
    <row r="253" spans="1:10" s="11" customFormat="1" ht="15.75">
      <c r="A253" s="16" t="s">
        <v>410</v>
      </c>
      <c r="B253" s="16"/>
      <c r="C253" s="16" t="s">
        <v>361</v>
      </c>
      <c r="D253" s="16"/>
      <c r="E253" s="16" t="s">
        <v>362</v>
      </c>
      <c r="F253" s="17">
        <f>+F254+F256+F259+F262</f>
        <v>62450</v>
      </c>
      <c r="G253" s="17">
        <f>+G254+G256+G259+G262</f>
        <v>62450</v>
      </c>
      <c r="H253" s="17">
        <f>+H254+H256+H259+H262</f>
        <v>60142.04</v>
      </c>
      <c r="I253" s="18">
        <f t="shared" si="9"/>
        <v>96.304307445956766</v>
      </c>
      <c r="J253" s="18">
        <f t="shared" si="10"/>
        <v>96.304307445956766</v>
      </c>
    </row>
    <row r="254" spans="1:10" s="3" customFormat="1" ht="17.25">
      <c r="A254" s="19" t="s">
        <v>412</v>
      </c>
      <c r="B254" s="19"/>
      <c r="C254" s="19" t="s">
        <v>423</v>
      </c>
      <c r="D254" s="19"/>
      <c r="E254" s="19" t="s">
        <v>370</v>
      </c>
      <c r="F254" s="20">
        <f>+F255</f>
        <v>27500</v>
      </c>
      <c r="G254" s="20">
        <f>+G255</f>
        <v>27500</v>
      </c>
      <c r="H254" s="20">
        <f>+H255</f>
        <v>25508.71</v>
      </c>
      <c r="I254" s="21">
        <f t="shared" si="9"/>
        <v>92.758945454545454</v>
      </c>
      <c r="J254" s="21">
        <f t="shared" si="10"/>
        <v>92.758945454545454</v>
      </c>
    </row>
    <row r="255" spans="1:10" s="22" customFormat="1" ht="12.75">
      <c r="B255" s="23"/>
      <c r="C255" s="23"/>
      <c r="D255" s="23" t="s">
        <v>238</v>
      </c>
      <c r="E255" s="23" t="s">
        <v>239</v>
      </c>
      <c r="F255" s="24">
        <v>27500</v>
      </c>
      <c r="G255" s="24">
        <v>27500</v>
      </c>
      <c r="H255" s="24">
        <v>25508.71</v>
      </c>
      <c r="I255" s="25">
        <f t="shared" si="9"/>
        <v>92.758945454545454</v>
      </c>
      <c r="J255" s="25">
        <f t="shared" si="10"/>
        <v>92.758945454545454</v>
      </c>
    </row>
    <row r="256" spans="1:10" s="3" customFormat="1" ht="17.25">
      <c r="A256" s="19" t="s">
        <v>415</v>
      </c>
      <c r="B256" s="19"/>
      <c r="C256" s="19" t="s">
        <v>425</v>
      </c>
      <c r="D256" s="19"/>
      <c r="E256" s="19" t="s">
        <v>367</v>
      </c>
      <c r="F256" s="20">
        <f>+F257+F258</f>
        <v>32200</v>
      </c>
      <c r="G256" s="20">
        <f>+G257+G258</f>
        <v>32200</v>
      </c>
      <c r="H256" s="20">
        <f>+H257+H258</f>
        <v>28960.86</v>
      </c>
      <c r="I256" s="21">
        <f t="shared" si="9"/>
        <v>89.940559006211188</v>
      </c>
      <c r="J256" s="21">
        <f t="shared" si="10"/>
        <v>89.940559006211188</v>
      </c>
    </row>
    <row r="257" spans="1:10" s="22" customFormat="1" ht="12.75">
      <c r="B257" s="23"/>
      <c r="C257" s="23"/>
      <c r="D257" s="23" t="s">
        <v>238</v>
      </c>
      <c r="E257" s="23" t="s">
        <v>239</v>
      </c>
      <c r="F257" s="24">
        <v>32000</v>
      </c>
      <c r="G257" s="24">
        <v>32000</v>
      </c>
      <c r="H257" s="24">
        <v>28960.86</v>
      </c>
      <c r="I257" s="25">
        <f t="shared" si="9"/>
        <v>90.502687500000008</v>
      </c>
      <c r="J257" s="25">
        <f t="shared" si="10"/>
        <v>90.502687500000008</v>
      </c>
    </row>
    <row r="258" spans="1:10" s="22" customFormat="1" ht="12.75">
      <c r="B258" s="23"/>
      <c r="C258" s="23"/>
      <c r="D258" s="23" t="s">
        <v>245</v>
      </c>
      <c r="E258" s="23" t="s">
        <v>246</v>
      </c>
      <c r="F258" s="24">
        <v>200</v>
      </c>
      <c r="G258" s="24">
        <v>200</v>
      </c>
      <c r="H258" s="24">
        <v>0</v>
      </c>
      <c r="I258" s="25">
        <f t="shared" si="9"/>
        <v>0</v>
      </c>
      <c r="J258" s="25">
        <f t="shared" si="10"/>
        <v>0</v>
      </c>
    </row>
    <row r="259" spans="1:10" s="3" customFormat="1" ht="17.25">
      <c r="A259" s="19" t="s">
        <v>417</v>
      </c>
      <c r="B259" s="19"/>
      <c r="C259" s="19" t="s">
        <v>427</v>
      </c>
      <c r="D259" s="19"/>
      <c r="E259" s="19" t="s">
        <v>373</v>
      </c>
      <c r="F259" s="20">
        <f>+F260+F261</f>
        <v>1900</v>
      </c>
      <c r="G259" s="20">
        <f>+G260+G261</f>
        <v>1900</v>
      </c>
      <c r="H259" s="20">
        <f>+H260+H261</f>
        <v>4734.25</v>
      </c>
      <c r="I259" s="21">
        <f t="shared" ref="I259:I322" si="11">IF(F259&lt;&gt;0,H259/F259*100,"**.**")</f>
        <v>249.17105263157896</v>
      </c>
      <c r="J259" s="21">
        <f t="shared" ref="J259:J322" si="12">IF(G259&lt;&gt;0,H259/G259*100,"**.**")</f>
        <v>249.17105263157896</v>
      </c>
    </row>
    <row r="260" spans="1:10" s="22" customFormat="1" ht="12.75">
      <c r="B260" s="23"/>
      <c r="C260" s="23"/>
      <c r="D260" s="23" t="s">
        <v>197</v>
      </c>
      <c r="E260" s="23" t="s">
        <v>198</v>
      </c>
      <c r="F260" s="24">
        <v>400</v>
      </c>
      <c r="G260" s="24">
        <v>400</v>
      </c>
      <c r="H260" s="24">
        <v>394.92</v>
      </c>
      <c r="I260" s="25">
        <f t="shared" si="11"/>
        <v>98.73</v>
      </c>
      <c r="J260" s="25">
        <f t="shared" si="12"/>
        <v>98.73</v>
      </c>
    </row>
    <row r="261" spans="1:10" s="22" customFormat="1" ht="12.75">
      <c r="B261" s="23"/>
      <c r="C261" s="23"/>
      <c r="D261" s="23" t="s">
        <v>199</v>
      </c>
      <c r="E261" s="23" t="s">
        <v>504</v>
      </c>
      <c r="F261" s="24">
        <v>1500</v>
      </c>
      <c r="G261" s="24">
        <v>1500</v>
      </c>
      <c r="H261" s="24">
        <v>4339.33</v>
      </c>
      <c r="I261" s="25">
        <f t="shared" si="11"/>
        <v>289.28866666666664</v>
      </c>
      <c r="J261" s="25">
        <f t="shared" si="12"/>
        <v>289.28866666666664</v>
      </c>
    </row>
    <row r="262" spans="1:10" s="3" customFormat="1" ht="17.25">
      <c r="A262" s="19" t="s">
        <v>419</v>
      </c>
      <c r="B262" s="19"/>
      <c r="C262" s="19" t="s">
        <v>506</v>
      </c>
      <c r="D262" s="19"/>
      <c r="E262" s="19" t="s">
        <v>250</v>
      </c>
      <c r="F262" s="20">
        <f>+F263+F264</f>
        <v>850</v>
      </c>
      <c r="G262" s="20">
        <f>+G263+G264</f>
        <v>850</v>
      </c>
      <c r="H262" s="20">
        <f>+H263+H264</f>
        <v>938.22</v>
      </c>
      <c r="I262" s="21">
        <f t="shared" si="11"/>
        <v>110.37882352941178</v>
      </c>
      <c r="J262" s="21">
        <f t="shared" si="12"/>
        <v>110.37882352941178</v>
      </c>
    </row>
    <row r="263" spans="1:10" s="22" customFormat="1" ht="12.75">
      <c r="B263" s="23"/>
      <c r="C263" s="23"/>
      <c r="D263" s="23" t="s">
        <v>507</v>
      </c>
      <c r="E263" s="23" t="s">
        <v>508</v>
      </c>
      <c r="F263" s="24">
        <v>850</v>
      </c>
      <c r="G263" s="24">
        <v>850</v>
      </c>
      <c r="H263" s="24">
        <v>339</v>
      </c>
      <c r="I263" s="25">
        <f t="shared" si="11"/>
        <v>39.882352941176471</v>
      </c>
      <c r="J263" s="25">
        <f t="shared" si="12"/>
        <v>39.882352941176471</v>
      </c>
    </row>
    <row r="264" spans="1:10" s="22" customFormat="1" ht="12.75">
      <c r="B264" s="23"/>
      <c r="C264" s="23"/>
      <c r="D264" s="23" t="s">
        <v>245</v>
      </c>
      <c r="E264" s="23" t="s">
        <v>246</v>
      </c>
      <c r="F264" s="24">
        <v>0</v>
      </c>
      <c r="G264" s="24">
        <v>0</v>
      </c>
      <c r="H264" s="24">
        <v>599.22</v>
      </c>
      <c r="I264" s="25" t="str">
        <f t="shared" si="11"/>
        <v>**.**</v>
      </c>
      <c r="J264" s="25" t="str">
        <f t="shared" si="12"/>
        <v>**.**</v>
      </c>
    </row>
    <row r="265" spans="1:10" s="26" customFormat="1" ht="18">
      <c r="B265" s="27" t="s">
        <v>429</v>
      </c>
      <c r="C265" s="27"/>
      <c r="D265" s="27"/>
      <c r="E265" s="27" t="s">
        <v>430</v>
      </c>
      <c r="F265" s="28">
        <f>+F266+F277</f>
        <v>46821.9</v>
      </c>
      <c r="G265" s="28">
        <f>+G266+G277</f>
        <v>46821.9</v>
      </c>
      <c r="H265" s="28">
        <f>+H266+H277</f>
        <v>48199.360000000008</v>
      </c>
      <c r="I265" s="29">
        <f t="shared" si="11"/>
        <v>102.94191393343715</v>
      </c>
      <c r="J265" s="29">
        <f t="shared" si="12"/>
        <v>102.94191393343715</v>
      </c>
    </row>
    <row r="266" spans="1:10" s="11" customFormat="1" ht="15.75">
      <c r="A266" s="16" t="s">
        <v>422</v>
      </c>
      <c r="B266" s="16"/>
      <c r="C266" s="16" t="s">
        <v>361</v>
      </c>
      <c r="D266" s="16"/>
      <c r="E266" s="16" t="s">
        <v>362</v>
      </c>
      <c r="F266" s="17">
        <f>+F267+F269+F271+F273+F275</f>
        <v>41940</v>
      </c>
      <c r="G266" s="17">
        <f>+G267+G269+G271+G273+G275</f>
        <v>41940</v>
      </c>
      <c r="H266" s="17">
        <f>+H267+H269+H271+H273+H275</f>
        <v>43317.460000000006</v>
      </c>
      <c r="I266" s="18">
        <f t="shared" si="11"/>
        <v>103.2843586075346</v>
      </c>
      <c r="J266" s="18">
        <f t="shared" si="12"/>
        <v>103.2843586075346</v>
      </c>
    </row>
    <row r="267" spans="1:10" s="3" customFormat="1" ht="17.25">
      <c r="A267" s="19" t="s">
        <v>424</v>
      </c>
      <c r="B267" s="19"/>
      <c r="C267" s="19" t="s">
        <v>432</v>
      </c>
      <c r="D267" s="19"/>
      <c r="E267" s="19" t="s">
        <v>119</v>
      </c>
      <c r="F267" s="20">
        <f>+F268</f>
        <v>9000</v>
      </c>
      <c r="G267" s="20">
        <f>+G268</f>
        <v>9000</v>
      </c>
      <c r="H267" s="20">
        <f>+H268</f>
        <v>20074.39</v>
      </c>
      <c r="I267" s="21">
        <f t="shared" si="11"/>
        <v>223.04877777777779</v>
      </c>
      <c r="J267" s="21">
        <f t="shared" si="12"/>
        <v>223.04877777777779</v>
      </c>
    </row>
    <row r="268" spans="1:10" s="22" customFormat="1" ht="12.75">
      <c r="B268" s="23"/>
      <c r="C268" s="23"/>
      <c r="D268" s="23" t="s">
        <v>245</v>
      </c>
      <c r="E268" s="23" t="s">
        <v>246</v>
      </c>
      <c r="F268" s="24">
        <v>9000</v>
      </c>
      <c r="G268" s="24">
        <v>9000</v>
      </c>
      <c r="H268" s="24">
        <v>20074.39</v>
      </c>
      <c r="I268" s="25">
        <f t="shared" si="11"/>
        <v>223.04877777777779</v>
      </c>
      <c r="J268" s="25">
        <f t="shared" si="12"/>
        <v>223.04877777777779</v>
      </c>
    </row>
    <row r="269" spans="1:10" s="3" customFormat="1" ht="17.25">
      <c r="A269" s="19" t="s">
        <v>426</v>
      </c>
      <c r="B269" s="19"/>
      <c r="C269" s="19" t="s">
        <v>434</v>
      </c>
      <c r="D269" s="19"/>
      <c r="E269" s="19" t="s">
        <v>435</v>
      </c>
      <c r="F269" s="20">
        <f>+F270</f>
        <v>25000</v>
      </c>
      <c r="G269" s="20">
        <f>+G270</f>
        <v>25000</v>
      </c>
      <c r="H269" s="20">
        <f>+H270</f>
        <v>14998.05</v>
      </c>
      <c r="I269" s="21">
        <f t="shared" si="11"/>
        <v>59.992199999999997</v>
      </c>
      <c r="J269" s="21">
        <f t="shared" si="12"/>
        <v>59.992199999999997</v>
      </c>
    </row>
    <row r="270" spans="1:10" s="22" customFormat="1" ht="12.75">
      <c r="B270" s="23"/>
      <c r="C270" s="23"/>
      <c r="D270" s="23" t="s">
        <v>249</v>
      </c>
      <c r="E270" s="23" t="s">
        <v>250</v>
      </c>
      <c r="F270" s="24">
        <v>25000</v>
      </c>
      <c r="G270" s="24">
        <v>25000</v>
      </c>
      <c r="H270" s="24">
        <v>14998.05</v>
      </c>
      <c r="I270" s="25">
        <f t="shared" si="11"/>
        <v>59.992199999999997</v>
      </c>
      <c r="J270" s="25">
        <f t="shared" si="12"/>
        <v>59.992199999999997</v>
      </c>
    </row>
    <row r="271" spans="1:10" s="3" customFormat="1" ht="17.25">
      <c r="A271" s="19" t="s">
        <v>428</v>
      </c>
      <c r="B271" s="19"/>
      <c r="C271" s="19" t="s">
        <v>437</v>
      </c>
      <c r="D271" s="19"/>
      <c r="E271" s="19" t="s">
        <v>438</v>
      </c>
      <c r="F271" s="20">
        <f>+F272</f>
        <v>5600</v>
      </c>
      <c r="G271" s="20">
        <f>+G272</f>
        <v>5600</v>
      </c>
      <c r="H271" s="20">
        <f>+H272</f>
        <v>5537.99</v>
      </c>
      <c r="I271" s="21">
        <f t="shared" si="11"/>
        <v>98.892678571428576</v>
      </c>
      <c r="J271" s="21">
        <f t="shared" si="12"/>
        <v>98.892678571428576</v>
      </c>
    </row>
    <row r="272" spans="1:10" s="22" customFormat="1" ht="12.75">
      <c r="B272" s="23"/>
      <c r="C272" s="23"/>
      <c r="D272" s="23" t="s">
        <v>243</v>
      </c>
      <c r="E272" s="23" t="s">
        <v>244</v>
      </c>
      <c r="F272" s="24">
        <v>5600</v>
      </c>
      <c r="G272" s="24">
        <v>5600</v>
      </c>
      <c r="H272" s="24">
        <v>5537.99</v>
      </c>
      <c r="I272" s="25">
        <f t="shared" si="11"/>
        <v>98.892678571428576</v>
      </c>
      <c r="J272" s="25">
        <f t="shared" si="12"/>
        <v>98.892678571428576</v>
      </c>
    </row>
    <row r="273" spans="1:10" s="3" customFormat="1" ht="17.25">
      <c r="A273" s="19" t="s">
        <v>431</v>
      </c>
      <c r="B273" s="19"/>
      <c r="C273" s="19" t="s">
        <v>440</v>
      </c>
      <c r="D273" s="19"/>
      <c r="E273" s="19" t="s">
        <v>441</v>
      </c>
      <c r="F273" s="20">
        <f>+F274</f>
        <v>2100</v>
      </c>
      <c r="G273" s="20">
        <f>+G274</f>
        <v>2100</v>
      </c>
      <c r="H273" s="20">
        <f>+H274</f>
        <v>2189.3000000000002</v>
      </c>
      <c r="I273" s="21">
        <f t="shared" si="11"/>
        <v>104.25238095238096</v>
      </c>
      <c r="J273" s="21">
        <f t="shared" si="12"/>
        <v>104.25238095238096</v>
      </c>
    </row>
    <row r="274" spans="1:10" s="22" customFormat="1" ht="12.75">
      <c r="B274" s="23"/>
      <c r="C274" s="23"/>
      <c r="D274" s="23" t="s">
        <v>243</v>
      </c>
      <c r="E274" s="23" t="s">
        <v>244</v>
      </c>
      <c r="F274" s="24">
        <v>2100</v>
      </c>
      <c r="G274" s="24">
        <v>2100</v>
      </c>
      <c r="H274" s="24">
        <v>2189.3000000000002</v>
      </c>
      <c r="I274" s="25">
        <f t="shared" si="11"/>
        <v>104.25238095238096</v>
      </c>
      <c r="J274" s="25">
        <f t="shared" si="12"/>
        <v>104.25238095238096</v>
      </c>
    </row>
    <row r="275" spans="1:10" s="3" customFormat="1" ht="17.25">
      <c r="A275" s="19" t="s">
        <v>433</v>
      </c>
      <c r="B275" s="19"/>
      <c r="C275" s="19" t="s">
        <v>443</v>
      </c>
      <c r="D275" s="19"/>
      <c r="E275" s="19" t="s">
        <v>444</v>
      </c>
      <c r="F275" s="20">
        <f>+F276</f>
        <v>240</v>
      </c>
      <c r="G275" s="20">
        <f>+G276</f>
        <v>240</v>
      </c>
      <c r="H275" s="20">
        <f>+H276</f>
        <v>517.73</v>
      </c>
      <c r="I275" s="21">
        <f t="shared" si="11"/>
        <v>215.72083333333336</v>
      </c>
      <c r="J275" s="21">
        <f t="shared" si="12"/>
        <v>215.72083333333336</v>
      </c>
    </row>
    <row r="276" spans="1:10" s="22" customFormat="1" ht="12.75">
      <c r="B276" s="23"/>
      <c r="C276" s="23"/>
      <c r="D276" s="23" t="s">
        <v>197</v>
      </c>
      <c r="E276" s="23" t="s">
        <v>198</v>
      </c>
      <c r="F276" s="24">
        <v>240</v>
      </c>
      <c r="G276" s="24">
        <v>240</v>
      </c>
      <c r="H276" s="24">
        <v>517.73</v>
      </c>
      <c r="I276" s="25">
        <f t="shared" si="11"/>
        <v>215.72083333333336</v>
      </c>
      <c r="J276" s="25">
        <f t="shared" si="12"/>
        <v>215.72083333333336</v>
      </c>
    </row>
    <row r="277" spans="1:10" s="11" customFormat="1" ht="15.75">
      <c r="A277" s="16" t="s">
        <v>436</v>
      </c>
      <c r="B277" s="16"/>
      <c r="C277" s="16" t="s">
        <v>464</v>
      </c>
      <c r="D277" s="16"/>
      <c r="E277" s="16" t="s">
        <v>362</v>
      </c>
      <c r="F277" s="17">
        <f t="shared" ref="F277:H278" si="13">+F278</f>
        <v>4881.8999999999996</v>
      </c>
      <c r="G277" s="17">
        <f t="shared" si="13"/>
        <v>4881.8999999999996</v>
      </c>
      <c r="H277" s="17">
        <f t="shared" si="13"/>
        <v>4881.8999999999996</v>
      </c>
      <c r="I277" s="18">
        <f t="shared" si="11"/>
        <v>100</v>
      </c>
      <c r="J277" s="18">
        <f t="shared" si="12"/>
        <v>100</v>
      </c>
    </row>
    <row r="278" spans="1:10" s="3" customFormat="1" ht="17.25">
      <c r="A278" s="19" t="s">
        <v>439</v>
      </c>
      <c r="B278" s="19"/>
      <c r="C278" s="19" t="s">
        <v>509</v>
      </c>
      <c r="D278" s="19"/>
      <c r="E278" s="19" t="s">
        <v>510</v>
      </c>
      <c r="F278" s="20">
        <f t="shared" si="13"/>
        <v>4881.8999999999996</v>
      </c>
      <c r="G278" s="20">
        <f t="shared" si="13"/>
        <v>4881.8999999999996</v>
      </c>
      <c r="H278" s="20">
        <f t="shared" si="13"/>
        <v>4881.8999999999996</v>
      </c>
      <c r="I278" s="21">
        <f t="shared" si="11"/>
        <v>100</v>
      </c>
      <c r="J278" s="21">
        <f t="shared" si="12"/>
        <v>100</v>
      </c>
    </row>
    <row r="279" spans="1:10" s="22" customFormat="1" ht="12.75">
      <c r="B279" s="23"/>
      <c r="C279" s="23"/>
      <c r="D279" s="23" t="s">
        <v>249</v>
      </c>
      <c r="E279" s="23" t="s">
        <v>250</v>
      </c>
      <c r="F279" s="24">
        <v>4881.8999999999996</v>
      </c>
      <c r="G279" s="24">
        <v>4881.8999999999996</v>
      </c>
      <c r="H279" s="24">
        <v>4881.8999999999996</v>
      </c>
      <c r="I279" s="25">
        <f t="shared" si="11"/>
        <v>100</v>
      </c>
      <c r="J279" s="25">
        <f t="shared" si="12"/>
        <v>100</v>
      </c>
    </row>
    <row r="280" spans="1:10" s="26" customFormat="1" ht="18">
      <c r="B280" s="27" t="s">
        <v>446</v>
      </c>
      <c r="C280" s="27"/>
      <c r="D280" s="27"/>
      <c r="E280" s="27" t="s">
        <v>447</v>
      </c>
      <c r="F280" s="28">
        <f>+F281</f>
        <v>15000</v>
      </c>
      <c r="G280" s="28">
        <f>+G281</f>
        <v>15000</v>
      </c>
      <c r="H280" s="28">
        <f>+H281</f>
        <v>16457.2</v>
      </c>
      <c r="I280" s="29">
        <f t="shared" si="11"/>
        <v>109.71466666666667</v>
      </c>
      <c r="J280" s="29">
        <f t="shared" si="12"/>
        <v>109.71466666666667</v>
      </c>
    </row>
    <row r="281" spans="1:10" s="11" customFormat="1" ht="15.75">
      <c r="A281" s="16" t="s">
        <v>442</v>
      </c>
      <c r="B281" s="16"/>
      <c r="C281" s="16" t="s">
        <v>361</v>
      </c>
      <c r="D281" s="16"/>
      <c r="E281" s="16" t="s">
        <v>362</v>
      </c>
      <c r="F281" s="17">
        <f>+F282+F284+F288+F292</f>
        <v>15000</v>
      </c>
      <c r="G281" s="17">
        <f>+G282+G284+G288+G292</f>
        <v>15000</v>
      </c>
      <c r="H281" s="17">
        <f>+H282+H284+H288+H292</f>
        <v>16457.2</v>
      </c>
      <c r="I281" s="18">
        <f t="shared" si="11"/>
        <v>109.71466666666667</v>
      </c>
      <c r="J281" s="18">
        <f t="shared" si="12"/>
        <v>109.71466666666667</v>
      </c>
    </row>
    <row r="282" spans="1:10" s="3" customFormat="1" ht="17.25">
      <c r="A282" s="19" t="s">
        <v>445</v>
      </c>
      <c r="B282" s="19"/>
      <c r="C282" s="19" t="s">
        <v>449</v>
      </c>
      <c r="D282" s="19"/>
      <c r="E282" s="19" t="s">
        <v>534</v>
      </c>
      <c r="F282" s="20">
        <f>+F283</f>
        <v>0</v>
      </c>
      <c r="G282" s="20">
        <f>+G283</f>
        <v>0</v>
      </c>
      <c r="H282" s="20">
        <f>+H283</f>
        <v>396.23</v>
      </c>
      <c r="I282" s="21" t="str">
        <f t="shared" si="11"/>
        <v>**.**</v>
      </c>
      <c r="J282" s="21" t="str">
        <f t="shared" si="12"/>
        <v>**.**</v>
      </c>
    </row>
    <row r="283" spans="1:10" s="22" customFormat="1" ht="12.75">
      <c r="B283" s="23"/>
      <c r="C283" s="23"/>
      <c r="D283" s="23" t="s">
        <v>245</v>
      </c>
      <c r="E283" s="23" t="s">
        <v>246</v>
      </c>
      <c r="F283" s="24">
        <v>0</v>
      </c>
      <c r="G283" s="24">
        <v>0</v>
      </c>
      <c r="H283" s="24">
        <v>396.23</v>
      </c>
      <c r="I283" s="25" t="str">
        <f t="shared" si="11"/>
        <v>**.**</v>
      </c>
      <c r="J283" s="25" t="str">
        <f t="shared" si="12"/>
        <v>**.**</v>
      </c>
    </row>
    <row r="284" spans="1:10" s="3" customFormat="1" ht="17.25">
      <c r="A284" s="19" t="s">
        <v>448</v>
      </c>
      <c r="B284" s="19"/>
      <c r="C284" s="19" t="s">
        <v>451</v>
      </c>
      <c r="D284" s="19"/>
      <c r="E284" s="19" t="s">
        <v>119</v>
      </c>
      <c r="F284" s="20">
        <f>+F285+F286+F287</f>
        <v>7500</v>
      </c>
      <c r="G284" s="20">
        <f>+G285+G286+G287</f>
        <v>7500</v>
      </c>
      <c r="H284" s="20">
        <f>+H285+H286+H287</f>
        <v>8486.1</v>
      </c>
      <c r="I284" s="21">
        <f t="shared" si="11"/>
        <v>113.14800000000001</v>
      </c>
      <c r="J284" s="21">
        <f t="shared" si="12"/>
        <v>113.14800000000001</v>
      </c>
    </row>
    <row r="285" spans="1:10" s="22" customFormat="1" ht="12.75">
      <c r="B285" s="23"/>
      <c r="C285" s="23"/>
      <c r="D285" s="23" t="s">
        <v>217</v>
      </c>
      <c r="E285" s="23" t="s">
        <v>218</v>
      </c>
      <c r="F285" s="24">
        <v>0</v>
      </c>
      <c r="G285" s="24">
        <v>0</v>
      </c>
      <c r="H285" s="24">
        <v>6481.1</v>
      </c>
      <c r="I285" s="25" t="str">
        <f t="shared" si="11"/>
        <v>**.**</v>
      </c>
      <c r="J285" s="25" t="str">
        <f t="shared" si="12"/>
        <v>**.**</v>
      </c>
    </row>
    <row r="286" spans="1:10" s="22" customFormat="1" ht="12.75">
      <c r="B286" s="23"/>
      <c r="C286" s="23"/>
      <c r="D286" s="23" t="s">
        <v>238</v>
      </c>
      <c r="E286" s="23" t="s">
        <v>239</v>
      </c>
      <c r="F286" s="24">
        <v>0</v>
      </c>
      <c r="G286" s="24">
        <v>0</v>
      </c>
      <c r="H286" s="24">
        <v>1110</v>
      </c>
      <c r="I286" s="25" t="str">
        <f t="shared" si="11"/>
        <v>**.**</v>
      </c>
      <c r="J286" s="25" t="str">
        <f t="shared" si="12"/>
        <v>**.**</v>
      </c>
    </row>
    <row r="287" spans="1:10" s="22" customFormat="1" ht="12.75">
      <c r="B287" s="23"/>
      <c r="C287" s="23"/>
      <c r="D287" s="23" t="s">
        <v>118</v>
      </c>
      <c r="E287" s="23" t="s">
        <v>119</v>
      </c>
      <c r="F287" s="24">
        <v>7500</v>
      </c>
      <c r="G287" s="24">
        <v>7500</v>
      </c>
      <c r="H287" s="24">
        <v>895</v>
      </c>
      <c r="I287" s="25">
        <f t="shared" si="11"/>
        <v>11.933333333333334</v>
      </c>
      <c r="J287" s="25">
        <f t="shared" si="12"/>
        <v>11.933333333333334</v>
      </c>
    </row>
    <row r="288" spans="1:10" s="3" customFormat="1" ht="17.25">
      <c r="A288" s="19" t="s">
        <v>450</v>
      </c>
      <c r="B288" s="19"/>
      <c r="C288" s="19" t="s">
        <v>453</v>
      </c>
      <c r="D288" s="19"/>
      <c r="E288" s="19" t="s">
        <v>367</v>
      </c>
      <c r="F288" s="20">
        <f>+F289+F290+F291</f>
        <v>7400</v>
      </c>
      <c r="G288" s="20">
        <f>+G289+G290+G291</f>
        <v>7400</v>
      </c>
      <c r="H288" s="20">
        <f>+H289+H290+H291</f>
        <v>7489.4000000000005</v>
      </c>
      <c r="I288" s="21">
        <f t="shared" si="11"/>
        <v>101.20810810810812</v>
      </c>
      <c r="J288" s="21">
        <f t="shared" si="12"/>
        <v>101.20810810810812</v>
      </c>
    </row>
    <row r="289" spans="1:10" s="22" customFormat="1" ht="12.75">
      <c r="B289" s="23"/>
      <c r="C289" s="23"/>
      <c r="D289" s="23" t="s">
        <v>208</v>
      </c>
      <c r="E289" s="23" t="s">
        <v>209</v>
      </c>
      <c r="F289" s="24">
        <v>6400</v>
      </c>
      <c r="G289" s="24">
        <v>6400</v>
      </c>
      <c r="H289" s="24">
        <v>5543.72</v>
      </c>
      <c r="I289" s="25">
        <f t="shared" si="11"/>
        <v>86.620625000000004</v>
      </c>
      <c r="J289" s="25">
        <f t="shared" si="12"/>
        <v>86.620625000000004</v>
      </c>
    </row>
    <row r="290" spans="1:10" s="22" customFormat="1" ht="12.75">
      <c r="B290" s="23"/>
      <c r="C290" s="23"/>
      <c r="D290" s="23" t="s">
        <v>217</v>
      </c>
      <c r="E290" s="23" t="s">
        <v>218</v>
      </c>
      <c r="F290" s="24">
        <v>1000</v>
      </c>
      <c r="G290" s="24">
        <v>1000</v>
      </c>
      <c r="H290" s="24">
        <v>0</v>
      </c>
      <c r="I290" s="25">
        <f t="shared" si="11"/>
        <v>0</v>
      </c>
      <c r="J290" s="25">
        <f t="shared" si="12"/>
        <v>0</v>
      </c>
    </row>
    <row r="291" spans="1:10" s="22" customFormat="1" ht="12.75">
      <c r="B291" s="23"/>
      <c r="C291" s="23"/>
      <c r="D291" s="23" t="s">
        <v>238</v>
      </c>
      <c r="E291" s="23" t="s">
        <v>239</v>
      </c>
      <c r="F291" s="24">
        <v>0</v>
      </c>
      <c r="G291" s="24">
        <v>0</v>
      </c>
      <c r="H291" s="24">
        <v>1945.68</v>
      </c>
      <c r="I291" s="25" t="str">
        <f t="shared" si="11"/>
        <v>**.**</v>
      </c>
      <c r="J291" s="25" t="str">
        <f t="shared" si="12"/>
        <v>**.**</v>
      </c>
    </row>
    <row r="292" spans="1:10" s="3" customFormat="1" ht="17.25">
      <c r="A292" s="19" t="s">
        <v>452</v>
      </c>
      <c r="B292" s="19"/>
      <c r="C292" s="19" t="s">
        <v>455</v>
      </c>
      <c r="D292" s="19"/>
      <c r="E292" s="19" t="s">
        <v>373</v>
      </c>
      <c r="F292" s="20">
        <f>+F293</f>
        <v>100</v>
      </c>
      <c r="G292" s="20">
        <f>+G293</f>
        <v>100</v>
      </c>
      <c r="H292" s="20">
        <f>+H293</f>
        <v>85.47</v>
      </c>
      <c r="I292" s="21">
        <f t="shared" si="11"/>
        <v>85.47</v>
      </c>
      <c r="J292" s="21">
        <f t="shared" si="12"/>
        <v>85.47</v>
      </c>
    </row>
    <row r="293" spans="1:10" s="22" customFormat="1" ht="12.75">
      <c r="B293" s="23"/>
      <c r="C293" s="23"/>
      <c r="D293" s="23" t="s">
        <v>197</v>
      </c>
      <c r="E293" s="23" t="s">
        <v>198</v>
      </c>
      <c r="F293" s="24">
        <v>100</v>
      </c>
      <c r="G293" s="24">
        <v>100</v>
      </c>
      <c r="H293" s="24">
        <v>85.47</v>
      </c>
      <c r="I293" s="25">
        <f t="shared" si="11"/>
        <v>85.47</v>
      </c>
      <c r="J293" s="25">
        <f t="shared" si="12"/>
        <v>85.47</v>
      </c>
    </row>
    <row r="294" spans="1:10" s="26" customFormat="1" ht="18">
      <c r="B294" s="27" t="s">
        <v>457</v>
      </c>
      <c r="C294" s="27"/>
      <c r="D294" s="27"/>
      <c r="E294" s="27" t="s">
        <v>458</v>
      </c>
      <c r="F294" s="28">
        <f>+F295</f>
        <v>80</v>
      </c>
      <c r="G294" s="28">
        <f>+G295</f>
        <v>80</v>
      </c>
      <c r="H294" s="28">
        <f>+H295</f>
        <v>116.99000000000001</v>
      </c>
      <c r="I294" s="29">
        <f t="shared" si="11"/>
        <v>146.23750000000001</v>
      </c>
      <c r="J294" s="29">
        <f t="shared" si="12"/>
        <v>146.23750000000001</v>
      </c>
    </row>
    <row r="295" spans="1:10" s="11" customFormat="1" ht="15.75">
      <c r="A295" s="16" t="s">
        <v>454</v>
      </c>
      <c r="B295" s="16"/>
      <c r="C295" s="16" t="s">
        <v>361</v>
      </c>
      <c r="D295" s="16"/>
      <c r="E295" s="16" t="s">
        <v>362</v>
      </c>
      <c r="F295" s="17">
        <f>+F296+F298</f>
        <v>80</v>
      </c>
      <c r="G295" s="17">
        <f>+G296+G298</f>
        <v>80</v>
      </c>
      <c r="H295" s="17">
        <f>+H296+H298</f>
        <v>116.99000000000001</v>
      </c>
      <c r="I295" s="18">
        <f t="shared" si="11"/>
        <v>146.23750000000001</v>
      </c>
      <c r="J295" s="18">
        <f t="shared" si="12"/>
        <v>146.23750000000001</v>
      </c>
    </row>
    <row r="296" spans="1:10" s="3" customFormat="1" ht="17.25">
      <c r="A296" s="19" t="s">
        <v>456</v>
      </c>
      <c r="B296" s="19"/>
      <c r="C296" s="19" t="s">
        <v>460</v>
      </c>
      <c r="D296" s="19"/>
      <c r="E296" s="19" t="s">
        <v>444</v>
      </c>
      <c r="F296" s="20">
        <f>+F297</f>
        <v>80</v>
      </c>
      <c r="G296" s="20">
        <f>+G297</f>
        <v>80</v>
      </c>
      <c r="H296" s="20">
        <f>+H297</f>
        <v>56.99</v>
      </c>
      <c r="I296" s="21">
        <f t="shared" si="11"/>
        <v>71.237499999999997</v>
      </c>
      <c r="J296" s="21">
        <f t="shared" si="12"/>
        <v>71.237499999999997</v>
      </c>
    </row>
    <row r="297" spans="1:10" s="22" customFormat="1" ht="12.75">
      <c r="B297" s="23"/>
      <c r="C297" s="23"/>
      <c r="D297" s="23" t="s">
        <v>197</v>
      </c>
      <c r="E297" s="23" t="s">
        <v>198</v>
      </c>
      <c r="F297" s="24">
        <v>80</v>
      </c>
      <c r="G297" s="24">
        <v>80</v>
      </c>
      <c r="H297" s="24">
        <v>56.99</v>
      </c>
      <c r="I297" s="25">
        <f t="shared" si="11"/>
        <v>71.237499999999997</v>
      </c>
      <c r="J297" s="25">
        <f t="shared" si="12"/>
        <v>71.237499999999997</v>
      </c>
    </row>
    <row r="298" spans="1:10" s="3" customFormat="1" ht="17.25">
      <c r="A298" s="19" t="s">
        <v>459</v>
      </c>
      <c r="B298" s="19"/>
      <c r="C298" s="19" t="s">
        <v>535</v>
      </c>
      <c r="D298" s="19"/>
      <c r="E298" s="19" t="s">
        <v>362</v>
      </c>
      <c r="F298" s="20">
        <f>+F299</f>
        <v>0</v>
      </c>
      <c r="G298" s="20">
        <f>+G299</f>
        <v>0</v>
      </c>
      <c r="H298" s="20">
        <f>+H299</f>
        <v>60</v>
      </c>
      <c r="I298" s="21" t="str">
        <f t="shared" si="11"/>
        <v>**.**</v>
      </c>
      <c r="J298" s="21" t="str">
        <f t="shared" si="12"/>
        <v>**.**</v>
      </c>
    </row>
    <row r="299" spans="1:10" s="22" customFormat="1" ht="12.75">
      <c r="B299" s="23"/>
      <c r="C299" s="23"/>
      <c r="D299" s="23" t="s">
        <v>238</v>
      </c>
      <c r="E299" s="23" t="s">
        <v>239</v>
      </c>
      <c r="F299" s="24">
        <v>0</v>
      </c>
      <c r="G299" s="24">
        <v>0</v>
      </c>
      <c r="H299" s="24">
        <v>60</v>
      </c>
      <c r="I299" s="25" t="str">
        <f t="shared" si="11"/>
        <v>**.**</v>
      </c>
      <c r="J299" s="25" t="str">
        <f t="shared" si="12"/>
        <v>**.**</v>
      </c>
    </row>
    <row r="300" spans="1:10" s="26" customFormat="1" ht="18">
      <c r="B300" s="27" t="s">
        <v>462</v>
      </c>
      <c r="C300" s="27"/>
      <c r="D300" s="27"/>
      <c r="E300" s="27" t="s">
        <v>463</v>
      </c>
      <c r="F300" s="28">
        <f>+F301</f>
        <v>5700</v>
      </c>
      <c r="G300" s="28">
        <f>+G301</f>
        <v>5700</v>
      </c>
      <c r="H300" s="28">
        <f>+H301</f>
        <v>7638.57</v>
      </c>
      <c r="I300" s="29">
        <f t="shared" si="11"/>
        <v>134.01</v>
      </c>
      <c r="J300" s="29">
        <f t="shared" si="12"/>
        <v>134.01</v>
      </c>
    </row>
    <row r="301" spans="1:10" s="11" customFormat="1" ht="15.75">
      <c r="A301" s="16" t="s">
        <v>461</v>
      </c>
      <c r="B301" s="16"/>
      <c r="C301" s="16" t="s">
        <v>464</v>
      </c>
      <c r="D301" s="16"/>
      <c r="E301" s="16" t="s">
        <v>362</v>
      </c>
      <c r="F301" s="17">
        <f>+F302+F305+F307</f>
        <v>5700</v>
      </c>
      <c r="G301" s="17">
        <f>+G302+G305+G307</f>
        <v>5700</v>
      </c>
      <c r="H301" s="17">
        <f>+H302+H305+H307</f>
        <v>7638.57</v>
      </c>
      <c r="I301" s="18">
        <f t="shared" si="11"/>
        <v>134.01</v>
      </c>
      <c r="J301" s="18">
        <f t="shared" si="12"/>
        <v>134.01</v>
      </c>
    </row>
    <row r="302" spans="1:10" s="3" customFormat="1" ht="17.25">
      <c r="A302" s="19" t="s">
        <v>465</v>
      </c>
      <c r="B302" s="19"/>
      <c r="C302" s="19" t="s">
        <v>466</v>
      </c>
      <c r="D302" s="19"/>
      <c r="E302" s="19" t="s">
        <v>119</v>
      </c>
      <c r="F302" s="20">
        <f>+F303+F304</f>
        <v>4500</v>
      </c>
      <c r="G302" s="20">
        <f>+G303+G304</f>
        <v>4500</v>
      </c>
      <c r="H302" s="20">
        <f>+H303+H304</f>
        <v>6226.23</v>
      </c>
      <c r="I302" s="21">
        <f t="shared" si="11"/>
        <v>138.36066666666667</v>
      </c>
      <c r="J302" s="21">
        <f t="shared" si="12"/>
        <v>138.36066666666667</v>
      </c>
    </row>
    <row r="303" spans="1:10" s="22" customFormat="1" ht="12.75">
      <c r="B303" s="23"/>
      <c r="C303" s="23"/>
      <c r="D303" s="23" t="s">
        <v>217</v>
      </c>
      <c r="E303" s="23" t="s">
        <v>218</v>
      </c>
      <c r="F303" s="24">
        <v>0</v>
      </c>
      <c r="G303" s="24">
        <v>0</v>
      </c>
      <c r="H303" s="24">
        <v>5680</v>
      </c>
      <c r="I303" s="25" t="str">
        <f t="shared" si="11"/>
        <v>**.**</v>
      </c>
      <c r="J303" s="25" t="str">
        <f t="shared" si="12"/>
        <v>**.**</v>
      </c>
    </row>
    <row r="304" spans="1:10" s="22" customFormat="1" ht="12.75">
      <c r="B304" s="23"/>
      <c r="C304" s="23"/>
      <c r="D304" s="23" t="s">
        <v>118</v>
      </c>
      <c r="E304" s="23" t="s">
        <v>119</v>
      </c>
      <c r="F304" s="24">
        <v>4500</v>
      </c>
      <c r="G304" s="24">
        <v>4500</v>
      </c>
      <c r="H304" s="24">
        <v>546.23</v>
      </c>
      <c r="I304" s="25">
        <f t="shared" si="11"/>
        <v>12.138444444444445</v>
      </c>
      <c r="J304" s="25">
        <f t="shared" si="12"/>
        <v>12.138444444444445</v>
      </c>
    </row>
    <row r="305" spans="1:10" s="3" customFormat="1" ht="17.25">
      <c r="A305" s="19" t="s">
        <v>467</v>
      </c>
      <c r="B305" s="19"/>
      <c r="C305" s="19" t="s">
        <v>468</v>
      </c>
      <c r="D305" s="19"/>
      <c r="E305" s="19" t="s">
        <v>444</v>
      </c>
      <c r="F305" s="20">
        <f>+F306</f>
        <v>100</v>
      </c>
      <c r="G305" s="20">
        <f>+G306</f>
        <v>100</v>
      </c>
      <c r="H305" s="20">
        <f>+H306</f>
        <v>398.93</v>
      </c>
      <c r="I305" s="21">
        <f t="shared" si="11"/>
        <v>398.93</v>
      </c>
      <c r="J305" s="21">
        <f t="shared" si="12"/>
        <v>398.93</v>
      </c>
    </row>
    <row r="306" spans="1:10" s="22" customFormat="1" ht="12.75">
      <c r="B306" s="23"/>
      <c r="C306" s="23"/>
      <c r="D306" s="23" t="s">
        <v>197</v>
      </c>
      <c r="E306" s="23" t="s">
        <v>198</v>
      </c>
      <c r="F306" s="24">
        <v>100</v>
      </c>
      <c r="G306" s="24">
        <v>100</v>
      </c>
      <c r="H306" s="24">
        <v>398.93</v>
      </c>
      <c r="I306" s="25">
        <f t="shared" si="11"/>
        <v>398.93</v>
      </c>
      <c r="J306" s="25">
        <f t="shared" si="12"/>
        <v>398.93</v>
      </c>
    </row>
    <row r="307" spans="1:10" s="3" customFormat="1" ht="17.25">
      <c r="A307" s="19" t="s">
        <v>469</v>
      </c>
      <c r="B307" s="19"/>
      <c r="C307" s="19" t="s">
        <v>470</v>
      </c>
      <c r="D307" s="19"/>
      <c r="E307" s="19" t="s">
        <v>471</v>
      </c>
      <c r="F307" s="20">
        <f>+F308+F309</f>
        <v>1100</v>
      </c>
      <c r="G307" s="20">
        <f>+G308+G309</f>
        <v>1100</v>
      </c>
      <c r="H307" s="20">
        <f>+H308+H309</f>
        <v>1013.41</v>
      </c>
      <c r="I307" s="21">
        <f t="shared" si="11"/>
        <v>92.128181818181815</v>
      </c>
      <c r="J307" s="21">
        <f t="shared" si="12"/>
        <v>92.128181818181815</v>
      </c>
    </row>
    <row r="308" spans="1:10" s="22" customFormat="1" ht="12.75">
      <c r="B308" s="23"/>
      <c r="C308" s="23"/>
      <c r="D308" s="23" t="s">
        <v>217</v>
      </c>
      <c r="E308" s="23" t="s">
        <v>218</v>
      </c>
      <c r="F308" s="24">
        <v>900</v>
      </c>
      <c r="G308" s="24">
        <v>900</v>
      </c>
      <c r="H308" s="24">
        <v>264</v>
      </c>
      <c r="I308" s="25">
        <f t="shared" si="11"/>
        <v>29.333333333333332</v>
      </c>
      <c r="J308" s="25">
        <f t="shared" si="12"/>
        <v>29.333333333333332</v>
      </c>
    </row>
    <row r="309" spans="1:10" s="22" customFormat="1" ht="12.75">
      <c r="B309" s="23"/>
      <c r="C309" s="23"/>
      <c r="D309" s="23" t="s">
        <v>238</v>
      </c>
      <c r="E309" s="23" t="s">
        <v>239</v>
      </c>
      <c r="F309" s="24">
        <v>200</v>
      </c>
      <c r="G309" s="24">
        <v>200</v>
      </c>
      <c r="H309" s="24">
        <v>749.41</v>
      </c>
      <c r="I309" s="25">
        <f t="shared" si="11"/>
        <v>374.70499999999998</v>
      </c>
      <c r="J309" s="25">
        <f t="shared" si="12"/>
        <v>374.70499999999998</v>
      </c>
    </row>
    <row r="310" spans="1:10" s="26" customFormat="1" ht="18">
      <c r="B310" s="27" t="s">
        <v>473</v>
      </c>
      <c r="C310" s="27"/>
      <c r="D310" s="27"/>
      <c r="E310" s="27" t="s">
        <v>474</v>
      </c>
      <c r="F310" s="28">
        <f>+F311</f>
        <v>14900</v>
      </c>
      <c r="G310" s="28">
        <f>+G311</f>
        <v>19500</v>
      </c>
      <c r="H310" s="28">
        <f>+H311</f>
        <v>21274.240000000002</v>
      </c>
      <c r="I310" s="29">
        <f t="shared" si="11"/>
        <v>142.78013422818793</v>
      </c>
      <c r="J310" s="29">
        <f t="shared" si="12"/>
        <v>109.09866666666667</v>
      </c>
    </row>
    <row r="311" spans="1:10" s="11" customFormat="1" ht="15.75">
      <c r="A311" s="16" t="s">
        <v>472</v>
      </c>
      <c r="B311" s="16"/>
      <c r="C311" s="16" t="s">
        <v>464</v>
      </c>
      <c r="D311" s="16"/>
      <c r="E311" s="16" t="s">
        <v>362</v>
      </c>
      <c r="F311" s="17">
        <f>+F312+F314+F319+F321</f>
        <v>14900</v>
      </c>
      <c r="G311" s="17">
        <f>+G312+G314+G319+G321</f>
        <v>19500</v>
      </c>
      <c r="H311" s="17">
        <f>+H312+H314+H319+H321</f>
        <v>21274.240000000002</v>
      </c>
      <c r="I311" s="18">
        <f t="shared" si="11"/>
        <v>142.78013422818793</v>
      </c>
      <c r="J311" s="18">
        <f t="shared" si="12"/>
        <v>109.09866666666667</v>
      </c>
    </row>
    <row r="312" spans="1:10" s="3" customFormat="1" ht="17.25">
      <c r="A312" s="19" t="s">
        <v>475</v>
      </c>
      <c r="B312" s="19"/>
      <c r="C312" s="19" t="s">
        <v>476</v>
      </c>
      <c r="D312" s="19"/>
      <c r="E312" s="19" t="s">
        <v>373</v>
      </c>
      <c r="F312" s="20">
        <f>+F313</f>
        <v>500</v>
      </c>
      <c r="G312" s="20">
        <f>+G313</f>
        <v>500</v>
      </c>
      <c r="H312" s="20">
        <f>+H313</f>
        <v>209.32</v>
      </c>
      <c r="I312" s="21">
        <f t="shared" si="11"/>
        <v>41.864000000000004</v>
      </c>
      <c r="J312" s="21">
        <f t="shared" si="12"/>
        <v>41.864000000000004</v>
      </c>
    </row>
    <row r="313" spans="1:10" s="22" customFormat="1" ht="12.75">
      <c r="B313" s="23"/>
      <c r="C313" s="23"/>
      <c r="D313" s="23" t="s">
        <v>197</v>
      </c>
      <c r="E313" s="23" t="s">
        <v>198</v>
      </c>
      <c r="F313" s="24">
        <v>500</v>
      </c>
      <c r="G313" s="24">
        <v>500</v>
      </c>
      <c r="H313" s="24">
        <v>209.32</v>
      </c>
      <c r="I313" s="25">
        <f t="shared" si="11"/>
        <v>41.864000000000004</v>
      </c>
      <c r="J313" s="25">
        <f t="shared" si="12"/>
        <v>41.864000000000004</v>
      </c>
    </row>
    <row r="314" spans="1:10" s="3" customFormat="1" ht="17.25">
      <c r="A314" s="19" t="s">
        <v>477</v>
      </c>
      <c r="B314" s="19"/>
      <c r="C314" s="19" t="s">
        <v>478</v>
      </c>
      <c r="D314" s="19"/>
      <c r="E314" s="19" t="s">
        <v>471</v>
      </c>
      <c r="F314" s="20">
        <f>+F315+F316+F317+F318</f>
        <v>13700</v>
      </c>
      <c r="G314" s="20">
        <f>+G315+G316+G317+G318</f>
        <v>18300</v>
      </c>
      <c r="H314" s="20">
        <f>+H315+H316+H317+H318</f>
        <v>19808.63</v>
      </c>
      <c r="I314" s="21">
        <f t="shared" si="11"/>
        <v>144.58854014598541</v>
      </c>
      <c r="J314" s="21">
        <f t="shared" si="12"/>
        <v>108.24387978142076</v>
      </c>
    </row>
    <row r="315" spans="1:10" s="22" customFormat="1" ht="12.75">
      <c r="B315" s="23"/>
      <c r="C315" s="23"/>
      <c r="D315" s="23" t="s">
        <v>208</v>
      </c>
      <c r="E315" s="23" t="s">
        <v>209</v>
      </c>
      <c r="F315" s="24">
        <v>6000</v>
      </c>
      <c r="G315" s="24">
        <v>6000</v>
      </c>
      <c r="H315" s="24">
        <v>6342.9</v>
      </c>
      <c r="I315" s="25">
        <f t="shared" si="11"/>
        <v>105.715</v>
      </c>
      <c r="J315" s="25">
        <f t="shared" si="12"/>
        <v>105.715</v>
      </c>
    </row>
    <row r="316" spans="1:10" s="22" customFormat="1" ht="12.75">
      <c r="B316" s="23"/>
      <c r="C316" s="23"/>
      <c r="D316" s="23" t="s">
        <v>217</v>
      </c>
      <c r="E316" s="23" t="s">
        <v>218</v>
      </c>
      <c r="F316" s="24">
        <v>1600</v>
      </c>
      <c r="G316" s="24">
        <v>3200</v>
      </c>
      <c r="H316" s="24">
        <v>3428.5</v>
      </c>
      <c r="I316" s="25">
        <f t="shared" si="11"/>
        <v>214.28124999999997</v>
      </c>
      <c r="J316" s="25">
        <f t="shared" si="12"/>
        <v>107.14062499999999</v>
      </c>
    </row>
    <row r="317" spans="1:10" s="22" customFormat="1" ht="12.75">
      <c r="B317" s="23"/>
      <c r="C317" s="23"/>
      <c r="D317" s="23" t="s">
        <v>480</v>
      </c>
      <c r="E317" s="23" t="s">
        <v>481</v>
      </c>
      <c r="F317" s="24">
        <v>6000</v>
      </c>
      <c r="G317" s="24">
        <v>9000</v>
      </c>
      <c r="H317" s="24">
        <v>9821.11</v>
      </c>
      <c r="I317" s="25">
        <f t="shared" si="11"/>
        <v>163.68516666666667</v>
      </c>
      <c r="J317" s="25">
        <f t="shared" si="12"/>
        <v>109.12344444444446</v>
      </c>
    </row>
    <row r="318" spans="1:10" s="22" customFormat="1" ht="12.75">
      <c r="B318" s="23"/>
      <c r="C318" s="23"/>
      <c r="D318" s="23" t="s">
        <v>238</v>
      </c>
      <c r="E318" s="23" t="s">
        <v>239</v>
      </c>
      <c r="F318" s="24">
        <v>100</v>
      </c>
      <c r="G318" s="24">
        <v>100</v>
      </c>
      <c r="H318" s="24">
        <v>216.12</v>
      </c>
      <c r="I318" s="25">
        <f t="shared" si="11"/>
        <v>216.12</v>
      </c>
      <c r="J318" s="25">
        <f t="shared" si="12"/>
        <v>216.12</v>
      </c>
    </row>
    <row r="319" spans="1:10" s="3" customFormat="1" ht="17.25">
      <c r="A319" s="19" t="s">
        <v>479</v>
      </c>
      <c r="B319" s="19"/>
      <c r="C319" s="19" t="s">
        <v>482</v>
      </c>
      <c r="D319" s="19"/>
      <c r="E319" s="19" t="s">
        <v>119</v>
      </c>
      <c r="F319" s="20">
        <f>+F320</f>
        <v>700</v>
      </c>
      <c r="G319" s="20">
        <f>+G320</f>
        <v>700</v>
      </c>
      <c r="H319" s="20">
        <f>+H320</f>
        <v>0</v>
      </c>
      <c r="I319" s="21">
        <f t="shared" si="11"/>
        <v>0</v>
      </c>
      <c r="J319" s="21">
        <f t="shared" si="12"/>
        <v>0</v>
      </c>
    </row>
    <row r="320" spans="1:10" s="22" customFormat="1" ht="12.75">
      <c r="B320" s="23"/>
      <c r="C320" s="23"/>
      <c r="D320" s="23" t="s">
        <v>484</v>
      </c>
      <c r="E320" s="23" t="s">
        <v>485</v>
      </c>
      <c r="F320" s="24">
        <v>700</v>
      </c>
      <c r="G320" s="24">
        <v>700</v>
      </c>
      <c r="H320" s="24">
        <v>0</v>
      </c>
      <c r="I320" s="25">
        <f t="shared" si="11"/>
        <v>0</v>
      </c>
      <c r="J320" s="25">
        <f t="shared" si="12"/>
        <v>0</v>
      </c>
    </row>
    <row r="321" spans="1:10" s="3" customFormat="1" ht="17.25">
      <c r="A321" s="19" t="s">
        <v>483</v>
      </c>
      <c r="B321" s="19"/>
      <c r="C321" s="19" t="s">
        <v>486</v>
      </c>
      <c r="D321" s="19"/>
      <c r="E321" s="19" t="s">
        <v>250</v>
      </c>
      <c r="F321" s="20">
        <f>+F322</f>
        <v>0</v>
      </c>
      <c r="G321" s="20">
        <f>+G322</f>
        <v>0</v>
      </c>
      <c r="H321" s="20">
        <f>+H322</f>
        <v>1256.29</v>
      </c>
      <c r="I321" s="21" t="str">
        <f t="shared" si="11"/>
        <v>**.**</v>
      </c>
      <c r="J321" s="21" t="str">
        <f t="shared" si="12"/>
        <v>**.**</v>
      </c>
    </row>
    <row r="322" spans="1:10" s="22" customFormat="1" ht="12.75">
      <c r="B322" s="23"/>
      <c r="C322" s="23"/>
      <c r="D322" s="23" t="s">
        <v>245</v>
      </c>
      <c r="E322" s="23" t="s">
        <v>246</v>
      </c>
      <c r="F322" s="24">
        <v>0</v>
      </c>
      <c r="G322" s="24">
        <v>0</v>
      </c>
      <c r="H322" s="24">
        <v>1256.29</v>
      </c>
      <c r="I322" s="25" t="str">
        <f t="shared" si="11"/>
        <v>**.**</v>
      </c>
      <c r="J322" s="25" t="str">
        <f t="shared" si="12"/>
        <v>**.**</v>
      </c>
    </row>
    <row r="323" spans="1:10" s="26" customFormat="1" ht="18">
      <c r="B323" s="27" t="s">
        <v>488</v>
      </c>
      <c r="C323" s="27"/>
      <c r="D323" s="27"/>
      <c r="E323" s="27" t="s">
        <v>489</v>
      </c>
      <c r="F323" s="28">
        <f>+F324</f>
        <v>5780</v>
      </c>
      <c r="G323" s="28">
        <f>+G324</f>
        <v>5780</v>
      </c>
      <c r="H323" s="28">
        <f>+H324</f>
        <v>6838.7000000000007</v>
      </c>
      <c r="I323" s="29">
        <f t="shared" ref="I323:I335" si="14">IF(F323&lt;&gt;0,H323/F323*100,"**.**")</f>
        <v>118.3166089965398</v>
      </c>
      <c r="J323" s="29">
        <f t="shared" ref="J323:J335" si="15">IF(G323&lt;&gt;0,H323/G323*100,"**.**")</f>
        <v>118.3166089965398</v>
      </c>
    </row>
    <row r="324" spans="1:10" s="11" customFormat="1" ht="15.75">
      <c r="A324" s="16" t="s">
        <v>487</v>
      </c>
      <c r="B324" s="16"/>
      <c r="C324" s="16" t="s">
        <v>464</v>
      </c>
      <c r="D324" s="16"/>
      <c r="E324" s="16" t="s">
        <v>362</v>
      </c>
      <c r="F324" s="17">
        <f>+F325+F328+F331+F334</f>
        <v>5780</v>
      </c>
      <c r="G324" s="17">
        <f>+G325+G328+G331+G334</f>
        <v>5780</v>
      </c>
      <c r="H324" s="17">
        <f>+H325+H328+H331+H334</f>
        <v>6838.7000000000007</v>
      </c>
      <c r="I324" s="18">
        <f t="shared" si="14"/>
        <v>118.3166089965398</v>
      </c>
      <c r="J324" s="18">
        <f t="shared" si="15"/>
        <v>118.3166089965398</v>
      </c>
    </row>
    <row r="325" spans="1:10" s="3" customFormat="1" ht="17.25">
      <c r="A325" s="19" t="s">
        <v>490</v>
      </c>
      <c r="B325" s="19"/>
      <c r="C325" s="19" t="s">
        <v>491</v>
      </c>
      <c r="D325" s="19"/>
      <c r="E325" s="19" t="s">
        <v>471</v>
      </c>
      <c r="F325" s="20">
        <f>+F326+F327</f>
        <v>3180</v>
      </c>
      <c r="G325" s="20">
        <f>+G326+G327</f>
        <v>3180</v>
      </c>
      <c r="H325" s="20">
        <f>+H326+H327</f>
        <v>3679.88</v>
      </c>
      <c r="I325" s="21">
        <f t="shared" si="14"/>
        <v>115.71949685534591</v>
      </c>
      <c r="J325" s="21">
        <f t="shared" si="15"/>
        <v>115.71949685534591</v>
      </c>
    </row>
    <row r="326" spans="1:10" s="22" customFormat="1" ht="12.75">
      <c r="B326" s="23"/>
      <c r="C326" s="23"/>
      <c r="D326" s="23" t="s">
        <v>208</v>
      </c>
      <c r="E326" s="23" t="s">
        <v>209</v>
      </c>
      <c r="F326" s="24">
        <v>3180</v>
      </c>
      <c r="G326" s="24">
        <v>3180</v>
      </c>
      <c r="H326" s="24">
        <v>3469.88</v>
      </c>
      <c r="I326" s="25">
        <f t="shared" si="14"/>
        <v>109.11572327044026</v>
      </c>
      <c r="J326" s="25">
        <f t="shared" si="15"/>
        <v>109.11572327044026</v>
      </c>
    </row>
    <row r="327" spans="1:10" s="22" customFormat="1" ht="12.75">
      <c r="B327" s="23"/>
      <c r="C327" s="23"/>
      <c r="D327" s="23" t="s">
        <v>238</v>
      </c>
      <c r="E327" s="23" t="s">
        <v>239</v>
      </c>
      <c r="F327" s="24">
        <v>0</v>
      </c>
      <c r="G327" s="24">
        <v>0</v>
      </c>
      <c r="H327" s="24">
        <v>210</v>
      </c>
      <c r="I327" s="25" t="str">
        <f t="shared" si="14"/>
        <v>**.**</v>
      </c>
      <c r="J327" s="25" t="str">
        <f t="shared" si="15"/>
        <v>**.**</v>
      </c>
    </row>
    <row r="328" spans="1:10" s="3" customFormat="1" ht="17.25">
      <c r="A328" s="19" t="s">
        <v>492</v>
      </c>
      <c r="B328" s="19"/>
      <c r="C328" s="19" t="s">
        <v>493</v>
      </c>
      <c r="D328" s="19"/>
      <c r="E328" s="19" t="s">
        <v>444</v>
      </c>
      <c r="F328" s="20">
        <f>+F329+F330</f>
        <v>200</v>
      </c>
      <c r="G328" s="20">
        <f>+G329+G330</f>
        <v>200</v>
      </c>
      <c r="H328" s="20">
        <f>+H329+H330</f>
        <v>307.31</v>
      </c>
      <c r="I328" s="21">
        <f t="shared" si="14"/>
        <v>153.655</v>
      </c>
      <c r="J328" s="21">
        <f t="shared" si="15"/>
        <v>153.655</v>
      </c>
    </row>
    <row r="329" spans="1:10" s="22" customFormat="1" ht="12.75">
      <c r="B329" s="23"/>
      <c r="C329" s="23"/>
      <c r="D329" s="23" t="s">
        <v>197</v>
      </c>
      <c r="E329" s="23" t="s">
        <v>198</v>
      </c>
      <c r="F329" s="24">
        <v>200</v>
      </c>
      <c r="G329" s="24">
        <v>200</v>
      </c>
      <c r="H329" s="24">
        <v>99.66</v>
      </c>
      <c r="I329" s="25">
        <f t="shared" si="14"/>
        <v>49.83</v>
      </c>
      <c r="J329" s="25">
        <f t="shared" si="15"/>
        <v>49.83</v>
      </c>
    </row>
    <row r="330" spans="1:10" s="22" customFormat="1" ht="12.75">
      <c r="B330" s="23"/>
      <c r="C330" s="23"/>
      <c r="D330" s="23" t="s">
        <v>536</v>
      </c>
      <c r="E330" s="23" t="s">
        <v>537</v>
      </c>
      <c r="F330" s="24">
        <v>0</v>
      </c>
      <c r="G330" s="24">
        <v>0</v>
      </c>
      <c r="H330" s="24">
        <v>207.65</v>
      </c>
      <c r="I330" s="25" t="str">
        <f t="shared" si="14"/>
        <v>**.**</v>
      </c>
      <c r="J330" s="25" t="str">
        <f t="shared" si="15"/>
        <v>**.**</v>
      </c>
    </row>
    <row r="331" spans="1:10" s="3" customFormat="1" ht="17.25">
      <c r="A331" s="19" t="s">
        <v>494</v>
      </c>
      <c r="B331" s="19"/>
      <c r="C331" s="19" t="s">
        <v>495</v>
      </c>
      <c r="D331" s="19"/>
      <c r="E331" s="19" t="s">
        <v>119</v>
      </c>
      <c r="F331" s="20">
        <f>+F332+F333</f>
        <v>2400</v>
      </c>
      <c r="G331" s="20">
        <f>+G332+G333</f>
        <v>2400</v>
      </c>
      <c r="H331" s="20">
        <f>+H332+H333</f>
        <v>2235</v>
      </c>
      <c r="I331" s="21">
        <f t="shared" si="14"/>
        <v>93.125</v>
      </c>
      <c r="J331" s="21">
        <f t="shared" si="15"/>
        <v>93.125</v>
      </c>
    </row>
    <row r="332" spans="1:10" s="22" customFormat="1" ht="12.75">
      <c r="B332" s="23"/>
      <c r="C332" s="23"/>
      <c r="D332" s="23" t="s">
        <v>217</v>
      </c>
      <c r="E332" s="23" t="s">
        <v>218</v>
      </c>
      <c r="F332" s="24">
        <v>0</v>
      </c>
      <c r="G332" s="24">
        <v>0</v>
      </c>
      <c r="H332" s="24">
        <v>2190</v>
      </c>
      <c r="I332" s="25" t="str">
        <f t="shared" si="14"/>
        <v>**.**</v>
      </c>
      <c r="J332" s="25" t="str">
        <f t="shared" si="15"/>
        <v>**.**</v>
      </c>
    </row>
    <row r="333" spans="1:10" s="22" customFormat="1" ht="12.75">
      <c r="B333" s="23"/>
      <c r="C333" s="23"/>
      <c r="D333" s="23" t="s">
        <v>118</v>
      </c>
      <c r="E333" s="23" t="s">
        <v>119</v>
      </c>
      <c r="F333" s="24">
        <v>2400</v>
      </c>
      <c r="G333" s="24">
        <v>2400</v>
      </c>
      <c r="H333" s="24">
        <v>45</v>
      </c>
      <c r="I333" s="25">
        <f t="shared" si="14"/>
        <v>1.875</v>
      </c>
      <c r="J333" s="25">
        <f t="shared" si="15"/>
        <v>1.875</v>
      </c>
    </row>
    <row r="334" spans="1:10" s="3" customFormat="1" ht="17.25">
      <c r="A334" s="19" t="s">
        <v>496</v>
      </c>
      <c r="B334" s="19"/>
      <c r="C334" s="19" t="s">
        <v>497</v>
      </c>
      <c r="D334" s="19"/>
      <c r="E334" s="19" t="s">
        <v>538</v>
      </c>
      <c r="F334" s="20">
        <f>+F335</f>
        <v>0</v>
      </c>
      <c r="G334" s="20">
        <f>+G335</f>
        <v>0</v>
      </c>
      <c r="H334" s="20">
        <f>+H335</f>
        <v>616.51</v>
      </c>
      <c r="I334" s="21" t="str">
        <f t="shared" si="14"/>
        <v>**.**</v>
      </c>
      <c r="J334" s="21" t="str">
        <f t="shared" si="15"/>
        <v>**.**</v>
      </c>
    </row>
    <row r="335" spans="1:10" s="22" customFormat="1" ht="12.75">
      <c r="B335" s="23"/>
      <c r="C335" s="23"/>
      <c r="D335" s="23" t="s">
        <v>245</v>
      </c>
      <c r="E335" s="23" t="s">
        <v>246</v>
      </c>
      <c r="F335" s="24">
        <v>0</v>
      </c>
      <c r="G335" s="24">
        <v>0</v>
      </c>
      <c r="H335" s="24">
        <v>616.51</v>
      </c>
      <c r="I335" s="25" t="str">
        <f t="shared" si="14"/>
        <v>**.**</v>
      </c>
      <c r="J335" s="25" t="str">
        <f t="shared" si="15"/>
        <v>**.**</v>
      </c>
    </row>
    <row r="336" spans="1:10" s="22" customFormat="1" ht="12.75">
      <c r="B336" s="23"/>
      <c r="C336" s="23"/>
      <c r="D336" s="23"/>
      <c r="E336" s="23"/>
      <c r="F336" s="24"/>
      <c r="G336" s="24"/>
      <c r="H336" s="24"/>
      <c r="I336" s="24"/>
    </row>
    <row r="337" spans="2:10" s="7" customFormat="1" ht="28.5" customHeight="1">
      <c r="B337" s="31"/>
      <c r="C337" s="31"/>
      <c r="D337" s="31"/>
      <c r="E337" s="31"/>
      <c r="F337" s="32">
        <f>+F2+F3+F182</f>
        <v>21016422.169999998</v>
      </c>
      <c r="G337" s="32">
        <f>+G2+G3+G182</f>
        <v>21025457.349999998</v>
      </c>
      <c r="H337" s="32">
        <f>+H2+H3+H182</f>
        <v>17616840.260000002</v>
      </c>
      <c r="I337" s="33">
        <f>IF(F337&lt;&gt;0,H337/F337*100,"**.**")</f>
        <v>83.824164348712287</v>
      </c>
      <c r="J337" s="33">
        <f>IF(G337&lt;&gt;0,H337/G337*100,"**.**")</f>
        <v>83.788142948529028</v>
      </c>
    </row>
    <row r="347" spans="2:10">
      <c r="E347" s="10"/>
    </row>
  </sheetData>
  <pageMargins left="0.70866141732283472" right="0.31496062992125984" top="0.74803149606299213" bottom="0.74803149606299213" header="0.31496062992125984" footer="0.47244094488188981"/>
  <pageSetup paperSize="9" scale="71" firstPageNumber="15" orientation="landscape" useFirstPageNumber="1" r:id="rId1"/>
  <headerFooter>
    <oddFooter>&amp;R&amp;"-,Krepko"&amp;16&amp;P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Prihodki</vt:lpstr>
      <vt:lpstr>List3</vt:lpstr>
      <vt:lpstr>Prihodki!Tiskanje_naslovov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2010-03-23T10:00:36Z</cp:lastPrinted>
  <dcterms:created xsi:type="dcterms:W3CDTF">2009-05-20T17:20:08Z</dcterms:created>
  <dcterms:modified xsi:type="dcterms:W3CDTF">2010-04-06T12:07:17Z</dcterms:modified>
</cp:coreProperties>
</file>